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VID\Desktop\Přístavba výtahu Loučky, U Porcelánky 149\Rozpočet\"/>
    </mc:Choice>
  </mc:AlternateContent>
  <bookViews>
    <workbookView xWindow="0" yWindow="0" windowWidth="28800" windowHeight="12435"/>
  </bookViews>
  <sheets>
    <sheet name="Rekapitulace stavby" sheetId="1" r:id="rId1"/>
    <sheet name="00 - Přístavba výtahu - U..." sheetId="2" r:id="rId2"/>
    <sheet name="Pokyny pro vyplnění" sheetId="3" r:id="rId3"/>
  </sheets>
  <definedNames>
    <definedName name="_xlnm._FilterDatabase" localSheetId="1" hidden="1">'00 - Přístavba výtahu - U...'!$C$99:$K$569</definedName>
    <definedName name="_xlnm.Print_Titles" localSheetId="1">'00 - Přístavba výtahu - U...'!$99:$99</definedName>
    <definedName name="_xlnm.Print_Titles" localSheetId="0">'Rekapitulace stavby'!$52:$52</definedName>
    <definedName name="_xlnm.Print_Area" localSheetId="1">'00 - Přístavba výtahu - U...'!$C$4:$J$37,'00 - Přístavba výtahu - U...'!$C$43:$J$83,'00 - Přístavba výtahu - U...'!$C$89:$K$569</definedName>
    <definedName name="_xlnm.Print_Area" localSheetId="2">'Pokyny pro vyplnění'!$B$2:$K$71,'Pokyny pro vyplnění'!$B$74:$K$118,'Pokyny pro vyplnění'!$B$121:$K$161,'Pokyny pro vyplnění'!$B$164:$K$218</definedName>
    <definedName name="_xlnm.Print_Area" localSheetId="0">'Rekapitulace stavby'!$D$4:$AO$36,'Rekapitulace stavby'!$C$42:$AQ$56</definedName>
  </definedNames>
  <calcPr calcId="152511"/>
</workbook>
</file>

<file path=xl/calcChain.xml><?xml version="1.0" encoding="utf-8"?>
<calcChain xmlns="http://schemas.openxmlformats.org/spreadsheetml/2006/main">
  <c r="J35" i="2" l="1"/>
  <c r="J34" i="2"/>
  <c r="AY55" i="1"/>
  <c r="J33" i="2"/>
  <c r="AX55" i="1" s="1"/>
  <c r="BI569" i="2"/>
  <c r="BH569" i="2"/>
  <c r="BG569" i="2"/>
  <c r="BE569" i="2"/>
  <c r="T569" i="2"/>
  <c r="T568" i="2"/>
  <c r="R569" i="2"/>
  <c r="R568" i="2" s="1"/>
  <c r="P569" i="2"/>
  <c r="P568" i="2"/>
  <c r="BI567" i="2"/>
  <c r="BH567" i="2"/>
  <c r="BG567" i="2"/>
  <c r="BE567" i="2"/>
  <c r="T567" i="2"/>
  <c r="T566" i="2" s="1"/>
  <c r="R567" i="2"/>
  <c r="R566" i="2"/>
  <c r="P567" i="2"/>
  <c r="P566" i="2" s="1"/>
  <c r="BI565" i="2"/>
  <c r="BH565" i="2"/>
  <c r="BG565" i="2"/>
  <c r="BE565" i="2"/>
  <c r="T565" i="2"/>
  <c r="T564" i="2"/>
  <c r="R565" i="2"/>
  <c r="R564" i="2" s="1"/>
  <c r="P565" i="2"/>
  <c r="P564" i="2"/>
  <c r="BI563" i="2"/>
  <c r="BH563" i="2"/>
  <c r="BG563" i="2"/>
  <c r="BE563" i="2"/>
  <c r="T563" i="2"/>
  <c r="T562" i="2" s="1"/>
  <c r="R563" i="2"/>
  <c r="R562" i="2"/>
  <c r="P563" i="2"/>
  <c r="P562" i="2" s="1"/>
  <c r="BI561" i="2"/>
  <c r="BH561" i="2"/>
  <c r="BG561" i="2"/>
  <c r="BE561" i="2"/>
  <c r="T561" i="2"/>
  <c r="R561" i="2"/>
  <c r="P561" i="2"/>
  <c r="BI560" i="2"/>
  <c r="BH560" i="2"/>
  <c r="BG560" i="2"/>
  <c r="BE560" i="2"/>
  <c r="T560" i="2"/>
  <c r="R560" i="2"/>
  <c r="P560" i="2"/>
  <c r="BI557" i="2"/>
  <c r="BH557" i="2"/>
  <c r="BG557" i="2"/>
  <c r="BE557" i="2"/>
  <c r="T557" i="2"/>
  <c r="R557" i="2"/>
  <c r="P557" i="2"/>
  <c r="BI556" i="2"/>
  <c r="BH556" i="2"/>
  <c r="BG556" i="2"/>
  <c r="BE556" i="2"/>
  <c r="T556" i="2"/>
  <c r="R556" i="2"/>
  <c r="P556" i="2"/>
  <c r="BI554" i="2"/>
  <c r="BH554" i="2"/>
  <c r="BG554" i="2"/>
  <c r="BE554" i="2"/>
  <c r="T554" i="2"/>
  <c r="R554" i="2"/>
  <c r="P554" i="2"/>
  <c r="BI551" i="2"/>
  <c r="BH551" i="2"/>
  <c r="BG551" i="2"/>
  <c r="BE551" i="2"/>
  <c r="T551" i="2"/>
  <c r="R551" i="2"/>
  <c r="P551" i="2"/>
  <c r="BI547" i="2"/>
  <c r="BH547" i="2"/>
  <c r="BG547" i="2"/>
  <c r="BE547" i="2"/>
  <c r="T547" i="2"/>
  <c r="T546" i="2" s="1"/>
  <c r="R547" i="2"/>
  <c r="R546" i="2"/>
  <c r="P547" i="2"/>
  <c r="P546" i="2" s="1"/>
  <c r="BI544" i="2"/>
  <c r="BH544" i="2"/>
  <c r="BG544" i="2"/>
  <c r="BE544" i="2"/>
  <c r="T544" i="2"/>
  <c r="R544" i="2"/>
  <c r="P544" i="2"/>
  <c r="BI543" i="2"/>
  <c r="BH543" i="2"/>
  <c r="BG543" i="2"/>
  <c r="BE543" i="2"/>
  <c r="T543" i="2"/>
  <c r="R543" i="2"/>
  <c r="P543" i="2"/>
  <c r="BI540" i="2"/>
  <c r="BH540" i="2"/>
  <c r="BG540" i="2"/>
  <c r="BE540" i="2"/>
  <c r="T540" i="2"/>
  <c r="R540" i="2"/>
  <c r="P540" i="2"/>
  <c r="BI534" i="2"/>
  <c r="BH534" i="2"/>
  <c r="BG534" i="2"/>
  <c r="BE534" i="2"/>
  <c r="T534" i="2"/>
  <c r="R534" i="2"/>
  <c r="P534" i="2"/>
  <c r="BI527" i="2"/>
  <c r="BH527" i="2"/>
  <c r="BG527" i="2"/>
  <c r="BE527" i="2"/>
  <c r="T527" i="2"/>
  <c r="R527" i="2"/>
  <c r="P527" i="2"/>
  <c r="BI520" i="2"/>
  <c r="BH520" i="2"/>
  <c r="BG520" i="2"/>
  <c r="BE520" i="2"/>
  <c r="T520" i="2"/>
  <c r="R520" i="2"/>
  <c r="P520" i="2"/>
  <c r="BI518" i="2"/>
  <c r="BH518" i="2"/>
  <c r="BG518" i="2"/>
  <c r="BE518" i="2"/>
  <c r="T518" i="2"/>
  <c r="R518" i="2"/>
  <c r="P518" i="2"/>
  <c r="BI515" i="2"/>
  <c r="BH515" i="2"/>
  <c r="BG515" i="2"/>
  <c r="BE515" i="2"/>
  <c r="T515" i="2"/>
  <c r="R515" i="2"/>
  <c r="P515" i="2"/>
  <c r="BI512" i="2"/>
  <c r="BH512" i="2"/>
  <c r="BG512" i="2"/>
  <c r="BE512" i="2"/>
  <c r="T512" i="2"/>
  <c r="R512" i="2"/>
  <c r="P512" i="2"/>
  <c r="BI510" i="2"/>
  <c r="BH510" i="2"/>
  <c r="BG510" i="2"/>
  <c r="BE510" i="2"/>
  <c r="T510" i="2"/>
  <c r="R510" i="2"/>
  <c r="P510" i="2"/>
  <c r="BI500" i="2"/>
  <c r="BH500" i="2"/>
  <c r="BG500" i="2"/>
  <c r="BE500" i="2"/>
  <c r="T500" i="2"/>
  <c r="R500" i="2"/>
  <c r="P500" i="2"/>
  <c r="BI497" i="2"/>
  <c r="BH497" i="2"/>
  <c r="BG497" i="2"/>
  <c r="BE497" i="2"/>
  <c r="T497" i="2"/>
  <c r="R497" i="2"/>
  <c r="P497" i="2"/>
  <c r="BI490" i="2"/>
  <c r="BH490" i="2"/>
  <c r="BG490" i="2"/>
  <c r="BE490" i="2"/>
  <c r="T490" i="2"/>
  <c r="R490" i="2"/>
  <c r="P490" i="2"/>
  <c r="BI467" i="2"/>
  <c r="BH467" i="2"/>
  <c r="BG467" i="2"/>
  <c r="BE467" i="2"/>
  <c r="T467" i="2"/>
  <c r="R467" i="2"/>
  <c r="P467" i="2"/>
  <c r="BI444" i="2"/>
  <c r="BH444" i="2"/>
  <c r="BG444" i="2"/>
  <c r="BE444" i="2"/>
  <c r="T444" i="2"/>
  <c r="R444" i="2"/>
  <c r="P444" i="2"/>
  <c r="BI441" i="2"/>
  <c r="BH441" i="2"/>
  <c r="BG441" i="2"/>
  <c r="BE441" i="2"/>
  <c r="T441" i="2"/>
  <c r="R441" i="2"/>
  <c r="P441" i="2"/>
  <c r="BI440" i="2"/>
  <c r="BH440" i="2"/>
  <c r="BG440" i="2"/>
  <c r="BE440" i="2"/>
  <c r="T440" i="2"/>
  <c r="R440" i="2"/>
  <c r="P440" i="2"/>
  <c r="BI437" i="2"/>
  <c r="BH437" i="2"/>
  <c r="BG437" i="2"/>
  <c r="BE437" i="2"/>
  <c r="T437" i="2"/>
  <c r="R437" i="2"/>
  <c r="P437" i="2"/>
  <c r="BI436" i="2"/>
  <c r="BH436" i="2"/>
  <c r="BG436" i="2"/>
  <c r="BE436" i="2"/>
  <c r="T436" i="2"/>
  <c r="R436" i="2"/>
  <c r="P436" i="2"/>
  <c r="BI435" i="2"/>
  <c r="BH435" i="2"/>
  <c r="BG435" i="2"/>
  <c r="BE435" i="2"/>
  <c r="T435" i="2"/>
  <c r="R435" i="2"/>
  <c r="P435" i="2"/>
  <c r="BI434" i="2"/>
  <c r="BH434" i="2"/>
  <c r="BG434" i="2"/>
  <c r="BE434" i="2"/>
  <c r="T434" i="2"/>
  <c r="R434" i="2"/>
  <c r="P434" i="2"/>
  <c r="BI432" i="2"/>
  <c r="BH432" i="2"/>
  <c r="BG432" i="2"/>
  <c r="BE432" i="2"/>
  <c r="T432" i="2"/>
  <c r="R432" i="2"/>
  <c r="P432" i="2"/>
  <c r="BI429" i="2"/>
  <c r="BH429" i="2"/>
  <c r="BG429" i="2"/>
  <c r="BE429" i="2"/>
  <c r="T429" i="2"/>
  <c r="R429" i="2"/>
  <c r="P429" i="2"/>
  <c r="BI427" i="2"/>
  <c r="BH427" i="2"/>
  <c r="BG427" i="2"/>
  <c r="BE427" i="2"/>
  <c r="T427" i="2"/>
  <c r="R427" i="2"/>
  <c r="P427" i="2"/>
  <c r="BI425" i="2"/>
  <c r="BH425" i="2"/>
  <c r="BG425" i="2"/>
  <c r="BE425" i="2"/>
  <c r="T425" i="2"/>
  <c r="R425" i="2"/>
  <c r="P425" i="2"/>
  <c r="BI423" i="2"/>
  <c r="BH423" i="2"/>
  <c r="BG423" i="2"/>
  <c r="BE423" i="2"/>
  <c r="T423" i="2"/>
  <c r="R423" i="2"/>
  <c r="P423" i="2"/>
  <c r="BI418" i="2"/>
  <c r="BH418" i="2"/>
  <c r="BG418" i="2"/>
  <c r="BE418" i="2"/>
  <c r="T418" i="2"/>
  <c r="R418" i="2"/>
  <c r="P418" i="2"/>
  <c r="BI415" i="2"/>
  <c r="BH415" i="2"/>
  <c r="BG415" i="2"/>
  <c r="BE415" i="2"/>
  <c r="T415" i="2"/>
  <c r="R415" i="2"/>
  <c r="P415" i="2"/>
  <c r="BI413" i="2"/>
  <c r="BH413" i="2"/>
  <c r="BG413" i="2"/>
  <c r="BE413" i="2"/>
  <c r="T413" i="2"/>
  <c r="R413" i="2"/>
  <c r="P413" i="2"/>
  <c r="BI411" i="2"/>
  <c r="BH411" i="2"/>
  <c r="BG411" i="2"/>
  <c r="BE411" i="2"/>
  <c r="T411" i="2"/>
  <c r="R411" i="2"/>
  <c r="P411" i="2"/>
  <c r="BI409" i="2"/>
  <c r="BH409" i="2"/>
  <c r="BG409" i="2"/>
  <c r="BE409" i="2"/>
  <c r="T409" i="2"/>
  <c r="R409" i="2"/>
  <c r="P409" i="2"/>
  <c r="BI402" i="2"/>
  <c r="BH402" i="2"/>
  <c r="BG402" i="2"/>
  <c r="BE402" i="2"/>
  <c r="T402" i="2"/>
  <c r="R402" i="2"/>
  <c r="P402" i="2"/>
  <c r="BI399" i="2"/>
  <c r="BH399" i="2"/>
  <c r="BG399" i="2"/>
  <c r="BE399" i="2"/>
  <c r="T399" i="2"/>
  <c r="R399" i="2"/>
  <c r="P399" i="2"/>
  <c r="BI396" i="2"/>
  <c r="BH396" i="2"/>
  <c r="BG396" i="2"/>
  <c r="BE396" i="2"/>
  <c r="T396" i="2"/>
  <c r="R396" i="2"/>
  <c r="P396" i="2"/>
  <c r="BI394" i="2"/>
  <c r="BH394" i="2"/>
  <c r="BG394" i="2"/>
  <c r="BE394" i="2"/>
  <c r="T394" i="2"/>
  <c r="R394" i="2"/>
  <c r="P394" i="2"/>
  <c r="BI390" i="2"/>
  <c r="BH390" i="2"/>
  <c r="BG390" i="2"/>
  <c r="BE390" i="2"/>
  <c r="T390" i="2"/>
  <c r="R390" i="2"/>
  <c r="P390" i="2"/>
  <c r="BI387" i="2"/>
  <c r="BH387" i="2"/>
  <c r="BG387" i="2"/>
  <c r="BE387" i="2"/>
  <c r="T387" i="2"/>
  <c r="R387" i="2"/>
  <c r="P387" i="2"/>
  <c r="BI380" i="2"/>
  <c r="BH380" i="2"/>
  <c r="BG380" i="2"/>
  <c r="BE380" i="2"/>
  <c r="T380" i="2"/>
  <c r="R380" i="2"/>
  <c r="P380" i="2"/>
  <c r="BI375" i="2"/>
  <c r="BH375" i="2"/>
  <c r="BG375" i="2"/>
  <c r="BE375" i="2"/>
  <c r="T375" i="2"/>
  <c r="R375" i="2"/>
  <c r="P375" i="2"/>
  <c r="BI371" i="2"/>
  <c r="BH371" i="2"/>
  <c r="BG371" i="2"/>
  <c r="BE371" i="2"/>
  <c r="T371" i="2"/>
  <c r="T370" i="2"/>
  <c r="R371" i="2"/>
  <c r="R370" i="2"/>
  <c r="P371" i="2"/>
  <c r="P370" i="2"/>
  <c r="BI368" i="2"/>
  <c r="BH368" i="2"/>
  <c r="BG368" i="2"/>
  <c r="BE368" i="2"/>
  <c r="T368" i="2"/>
  <c r="R368" i="2"/>
  <c r="P368" i="2"/>
  <c r="BI366" i="2"/>
  <c r="BH366" i="2"/>
  <c r="BG366" i="2"/>
  <c r="BE366" i="2"/>
  <c r="T366" i="2"/>
  <c r="R366" i="2"/>
  <c r="P366" i="2"/>
  <c r="BI364" i="2"/>
  <c r="BH364" i="2"/>
  <c r="BG364" i="2"/>
  <c r="BE364" i="2"/>
  <c r="T364" i="2"/>
  <c r="R364" i="2"/>
  <c r="P364" i="2"/>
  <c r="BI362" i="2"/>
  <c r="BH362" i="2"/>
  <c r="BG362" i="2"/>
  <c r="BE362" i="2"/>
  <c r="T362" i="2"/>
  <c r="R362" i="2"/>
  <c r="P362" i="2"/>
  <c r="BI359" i="2"/>
  <c r="BH359" i="2"/>
  <c r="BG359" i="2"/>
  <c r="BE359" i="2"/>
  <c r="T359" i="2"/>
  <c r="R359" i="2"/>
  <c r="P359" i="2"/>
  <c r="BI357" i="2"/>
  <c r="BH357" i="2"/>
  <c r="BG357" i="2"/>
  <c r="BE357" i="2"/>
  <c r="T357" i="2"/>
  <c r="R357" i="2"/>
  <c r="P357" i="2"/>
  <c r="BI355" i="2"/>
  <c r="BH355" i="2"/>
  <c r="BG355" i="2"/>
  <c r="BE355" i="2"/>
  <c r="T355" i="2"/>
  <c r="R355" i="2"/>
  <c r="P355" i="2"/>
  <c r="BI353" i="2"/>
  <c r="BH353" i="2"/>
  <c r="BG353" i="2"/>
  <c r="BE353" i="2"/>
  <c r="T353" i="2"/>
  <c r="R353" i="2"/>
  <c r="P353" i="2"/>
  <c r="BI350" i="2"/>
  <c r="BH350" i="2"/>
  <c r="BG350" i="2"/>
  <c r="BE350" i="2"/>
  <c r="T350" i="2"/>
  <c r="R350" i="2"/>
  <c r="P350" i="2"/>
  <c r="BI346" i="2"/>
  <c r="BH346" i="2"/>
  <c r="BG346" i="2"/>
  <c r="BE346" i="2"/>
  <c r="T346" i="2"/>
  <c r="R346" i="2"/>
  <c r="P346" i="2"/>
  <c r="BI345" i="2"/>
  <c r="BH345" i="2"/>
  <c r="BG345" i="2"/>
  <c r="BE345" i="2"/>
  <c r="T345" i="2"/>
  <c r="R345" i="2"/>
  <c r="P345" i="2"/>
  <c r="BI343" i="2"/>
  <c r="BH343" i="2"/>
  <c r="BG343" i="2"/>
  <c r="BE343" i="2"/>
  <c r="T343" i="2"/>
  <c r="R343" i="2"/>
  <c r="P343" i="2"/>
  <c r="BI341" i="2"/>
  <c r="BH341" i="2"/>
  <c r="BG341" i="2"/>
  <c r="BE341" i="2"/>
  <c r="T341" i="2"/>
  <c r="R341" i="2"/>
  <c r="P341" i="2"/>
  <c r="BI339" i="2"/>
  <c r="BH339" i="2"/>
  <c r="BG339" i="2"/>
  <c r="BE339" i="2"/>
  <c r="T339" i="2"/>
  <c r="R339" i="2"/>
  <c r="P339" i="2"/>
  <c r="BI337" i="2"/>
  <c r="BH337" i="2"/>
  <c r="BG337" i="2"/>
  <c r="BE337" i="2"/>
  <c r="T337" i="2"/>
  <c r="R337" i="2"/>
  <c r="P337" i="2"/>
  <c r="BI334" i="2"/>
  <c r="BH334" i="2"/>
  <c r="BG334" i="2"/>
  <c r="BE334" i="2"/>
  <c r="T334" i="2"/>
  <c r="R334" i="2"/>
  <c r="P334" i="2"/>
  <c r="BI330" i="2"/>
  <c r="BH330" i="2"/>
  <c r="BG330" i="2"/>
  <c r="BE330" i="2"/>
  <c r="T330" i="2"/>
  <c r="R330" i="2"/>
  <c r="P330" i="2"/>
  <c r="BI328" i="2"/>
  <c r="BH328" i="2"/>
  <c r="BG328" i="2"/>
  <c r="BE328" i="2"/>
  <c r="T328" i="2"/>
  <c r="R328" i="2"/>
  <c r="P328" i="2"/>
  <c r="BI325" i="2"/>
  <c r="BH325" i="2"/>
  <c r="BG325" i="2"/>
  <c r="BE325" i="2"/>
  <c r="T325" i="2"/>
  <c r="R325" i="2"/>
  <c r="P325" i="2"/>
  <c r="BI322" i="2"/>
  <c r="BH322" i="2"/>
  <c r="BG322" i="2"/>
  <c r="BE322" i="2"/>
  <c r="T322" i="2"/>
  <c r="R322" i="2"/>
  <c r="P322" i="2"/>
  <c r="BI320" i="2"/>
  <c r="BH320" i="2"/>
  <c r="BG320" i="2"/>
  <c r="BE320" i="2"/>
  <c r="T320" i="2"/>
  <c r="R320" i="2"/>
  <c r="P320" i="2"/>
  <c r="BI317" i="2"/>
  <c r="BH317" i="2"/>
  <c r="BG317" i="2"/>
  <c r="BE317" i="2"/>
  <c r="T317" i="2"/>
  <c r="R317" i="2"/>
  <c r="P317" i="2"/>
  <c r="BI316" i="2"/>
  <c r="BH316" i="2"/>
  <c r="BG316" i="2"/>
  <c r="BE316" i="2"/>
  <c r="T316" i="2"/>
  <c r="R316" i="2"/>
  <c r="P316" i="2"/>
  <c r="BI312" i="2"/>
  <c r="BH312" i="2"/>
  <c r="BG312" i="2"/>
  <c r="BE312" i="2"/>
  <c r="T312" i="2"/>
  <c r="R312" i="2"/>
  <c r="P312" i="2"/>
  <c r="BI308" i="2"/>
  <c r="BH308" i="2"/>
  <c r="BG308" i="2"/>
  <c r="BE308" i="2"/>
  <c r="T308" i="2"/>
  <c r="R308" i="2"/>
  <c r="P308" i="2"/>
  <c r="BI305" i="2"/>
  <c r="BH305" i="2"/>
  <c r="BG305" i="2"/>
  <c r="BE305" i="2"/>
  <c r="T305" i="2"/>
  <c r="R305" i="2"/>
  <c r="P305" i="2"/>
  <c r="BI302" i="2"/>
  <c r="BH302" i="2"/>
  <c r="BG302" i="2"/>
  <c r="BE302" i="2"/>
  <c r="T302" i="2"/>
  <c r="R302" i="2"/>
  <c r="P302" i="2"/>
  <c r="BI301" i="2"/>
  <c r="BH301" i="2"/>
  <c r="BG301" i="2"/>
  <c r="BE301" i="2"/>
  <c r="T301" i="2"/>
  <c r="R301" i="2"/>
  <c r="P301" i="2"/>
  <c r="BI299" i="2"/>
  <c r="BH299" i="2"/>
  <c r="BG299" i="2"/>
  <c r="BE299" i="2"/>
  <c r="T299" i="2"/>
  <c r="R299" i="2"/>
  <c r="P299" i="2"/>
  <c r="BI297" i="2"/>
  <c r="BH297" i="2"/>
  <c r="BG297" i="2"/>
  <c r="BE297" i="2"/>
  <c r="T297" i="2"/>
  <c r="R297" i="2"/>
  <c r="P297" i="2"/>
  <c r="BI293" i="2"/>
  <c r="BH293" i="2"/>
  <c r="BG293" i="2"/>
  <c r="BE293" i="2"/>
  <c r="T293" i="2"/>
  <c r="R293" i="2"/>
  <c r="P293" i="2"/>
  <c r="BI291" i="2"/>
  <c r="BH291" i="2"/>
  <c r="BG291" i="2"/>
  <c r="BE291" i="2"/>
  <c r="T291" i="2"/>
  <c r="R291" i="2"/>
  <c r="P291" i="2"/>
  <c r="BI289" i="2"/>
  <c r="BH289" i="2"/>
  <c r="BG289" i="2"/>
  <c r="BE289" i="2"/>
  <c r="T289" i="2"/>
  <c r="R289" i="2"/>
  <c r="P289" i="2"/>
  <c r="BI285" i="2"/>
  <c r="BH285" i="2"/>
  <c r="BG285" i="2"/>
  <c r="BE285" i="2"/>
  <c r="T285" i="2"/>
  <c r="R285" i="2"/>
  <c r="P285" i="2"/>
  <c r="BI283" i="2"/>
  <c r="BH283" i="2"/>
  <c r="BG283" i="2"/>
  <c r="BE283" i="2"/>
  <c r="T283" i="2"/>
  <c r="R283" i="2"/>
  <c r="P283" i="2"/>
  <c r="BI279" i="2"/>
  <c r="BH279" i="2"/>
  <c r="BG279" i="2"/>
  <c r="BE279" i="2"/>
  <c r="T279" i="2"/>
  <c r="R279" i="2"/>
  <c r="P279" i="2"/>
  <c r="BI277" i="2"/>
  <c r="BH277" i="2"/>
  <c r="BG277" i="2"/>
  <c r="BE277" i="2"/>
  <c r="T277" i="2"/>
  <c r="R277" i="2"/>
  <c r="P277" i="2"/>
  <c r="BI274" i="2"/>
  <c r="BH274" i="2"/>
  <c r="BG274" i="2"/>
  <c r="BE274" i="2"/>
  <c r="T274" i="2"/>
  <c r="R274" i="2"/>
  <c r="P274" i="2"/>
  <c r="BI272" i="2"/>
  <c r="BH272" i="2"/>
  <c r="BG272" i="2"/>
  <c r="BE272" i="2"/>
  <c r="T272" i="2"/>
  <c r="R272" i="2"/>
  <c r="P272" i="2"/>
  <c r="BI269" i="2"/>
  <c r="BH269" i="2"/>
  <c r="BG269" i="2"/>
  <c r="BE269" i="2"/>
  <c r="T269" i="2"/>
  <c r="R269" i="2"/>
  <c r="P269" i="2"/>
  <c r="BI267" i="2"/>
  <c r="BH267" i="2"/>
  <c r="BG267" i="2"/>
  <c r="BE267" i="2"/>
  <c r="T267" i="2"/>
  <c r="R267" i="2"/>
  <c r="P267" i="2"/>
  <c r="BI264" i="2"/>
  <c r="BH264" i="2"/>
  <c r="BG264" i="2"/>
  <c r="BE264" i="2"/>
  <c r="T264" i="2"/>
  <c r="R264" i="2"/>
  <c r="P264" i="2"/>
  <c r="BI260" i="2"/>
  <c r="BH260" i="2"/>
  <c r="BG260" i="2"/>
  <c r="BE260" i="2"/>
  <c r="T260" i="2"/>
  <c r="R260" i="2"/>
  <c r="P260" i="2"/>
  <c r="BI258" i="2"/>
  <c r="BH258" i="2"/>
  <c r="BG258" i="2"/>
  <c r="BE258" i="2"/>
  <c r="T258" i="2"/>
  <c r="R258" i="2"/>
  <c r="P258" i="2"/>
  <c r="BI255" i="2"/>
  <c r="BH255" i="2"/>
  <c r="BG255" i="2"/>
  <c r="BE255" i="2"/>
  <c r="T255" i="2"/>
  <c r="R255" i="2"/>
  <c r="P255" i="2"/>
  <c r="BI253" i="2"/>
  <c r="BH253" i="2"/>
  <c r="BG253" i="2"/>
  <c r="BE253" i="2"/>
  <c r="T253" i="2"/>
  <c r="R253" i="2"/>
  <c r="P253" i="2"/>
  <c r="BI247" i="2"/>
  <c r="BH247" i="2"/>
  <c r="BG247" i="2"/>
  <c r="BE247" i="2"/>
  <c r="T247" i="2"/>
  <c r="R247" i="2"/>
  <c r="P247" i="2"/>
  <c r="BI245" i="2"/>
  <c r="BH245" i="2"/>
  <c r="BG245" i="2"/>
  <c r="BE245" i="2"/>
  <c r="T245" i="2"/>
  <c r="R245" i="2"/>
  <c r="P245" i="2"/>
  <c r="BI240" i="2"/>
  <c r="BH240" i="2"/>
  <c r="BG240" i="2"/>
  <c r="BE240" i="2"/>
  <c r="T240" i="2"/>
  <c r="R240" i="2"/>
  <c r="P240" i="2"/>
  <c r="BI238" i="2"/>
  <c r="BH238" i="2"/>
  <c r="BG238" i="2"/>
  <c r="BE238" i="2"/>
  <c r="T238" i="2"/>
  <c r="R238" i="2"/>
  <c r="P238" i="2"/>
  <c r="BI234" i="2"/>
  <c r="BH234" i="2"/>
  <c r="BG234" i="2"/>
  <c r="BE234" i="2"/>
  <c r="T234" i="2"/>
  <c r="R234" i="2"/>
  <c r="P234" i="2"/>
  <c r="BI230" i="2"/>
  <c r="BH230" i="2"/>
  <c r="BG230" i="2"/>
  <c r="BE230" i="2"/>
  <c r="T230" i="2"/>
  <c r="R230" i="2"/>
  <c r="P230" i="2"/>
  <c r="BI228" i="2"/>
  <c r="BH228" i="2"/>
  <c r="BG228" i="2"/>
  <c r="BE228" i="2"/>
  <c r="T228" i="2"/>
  <c r="R228" i="2"/>
  <c r="P228" i="2"/>
  <c r="BI226" i="2"/>
  <c r="BH226" i="2"/>
  <c r="BG226" i="2"/>
  <c r="BE226" i="2"/>
  <c r="T226" i="2"/>
  <c r="R226" i="2"/>
  <c r="P226" i="2"/>
  <c r="BI223" i="2"/>
  <c r="BH223" i="2"/>
  <c r="BG223" i="2"/>
  <c r="BE223" i="2"/>
  <c r="T223" i="2"/>
  <c r="R223" i="2"/>
  <c r="P223" i="2"/>
  <c r="BI219" i="2"/>
  <c r="BH219" i="2"/>
  <c r="BG219" i="2"/>
  <c r="BE219" i="2"/>
  <c r="T219" i="2"/>
  <c r="R219" i="2"/>
  <c r="P219" i="2"/>
  <c r="BI216" i="2"/>
  <c r="BH216" i="2"/>
  <c r="BG216" i="2"/>
  <c r="BE216" i="2"/>
  <c r="T216" i="2"/>
  <c r="R216" i="2"/>
  <c r="P216" i="2"/>
  <c r="BI214" i="2"/>
  <c r="BH214" i="2"/>
  <c r="BG214" i="2"/>
  <c r="BE214" i="2"/>
  <c r="T214" i="2"/>
  <c r="R214" i="2"/>
  <c r="P214" i="2"/>
  <c r="BI213" i="2"/>
  <c r="BH213" i="2"/>
  <c r="BG213" i="2"/>
  <c r="BE213" i="2"/>
  <c r="T213" i="2"/>
  <c r="R213" i="2"/>
  <c r="P213" i="2"/>
  <c r="BI208" i="2"/>
  <c r="BH208" i="2"/>
  <c r="BG208" i="2"/>
  <c r="BE208" i="2"/>
  <c r="T208" i="2"/>
  <c r="R208" i="2"/>
  <c r="P208" i="2"/>
  <c r="BI207" i="2"/>
  <c r="BH207" i="2"/>
  <c r="BG207" i="2"/>
  <c r="BE207" i="2"/>
  <c r="T207" i="2"/>
  <c r="R207" i="2"/>
  <c r="P207" i="2"/>
  <c r="BI205" i="2"/>
  <c r="BH205" i="2"/>
  <c r="BG205" i="2"/>
  <c r="BE205" i="2"/>
  <c r="T205" i="2"/>
  <c r="R205" i="2"/>
  <c r="P205" i="2"/>
  <c r="BI199" i="2"/>
  <c r="BH199" i="2"/>
  <c r="BG199" i="2"/>
  <c r="BE199" i="2"/>
  <c r="T199" i="2"/>
  <c r="R199" i="2"/>
  <c r="P199" i="2"/>
  <c r="BI198" i="2"/>
  <c r="BH198" i="2"/>
  <c r="BG198" i="2"/>
  <c r="BE198" i="2"/>
  <c r="T198" i="2"/>
  <c r="R198" i="2"/>
  <c r="P198" i="2"/>
  <c r="BI194" i="2"/>
  <c r="BH194" i="2"/>
  <c r="BG194" i="2"/>
  <c r="BE194" i="2"/>
  <c r="T194" i="2"/>
  <c r="R194" i="2"/>
  <c r="P194" i="2"/>
  <c r="BI188" i="2"/>
  <c r="BH188" i="2"/>
  <c r="BG188" i="2"/>
  <c r="BE188" i="2"/>
  <c r="T188" i="2"/>
  <c r="R188" i="2"/>
  <c r="P188" i="2"/>
  <c r="BI185" i="2"/>
  <c r="BH185" i="2"/>
  <c r="BG185" i="2"/>
  <c r="BE185" i="2"/>
  <c r="T185" i="2"/>
  <c r="R185" i="2"/>
  <c r="P185" i="2"/>
  <c r="BI177" i="2"/>
  <c r="BH177" i="2"/>
  <c r="BG177" i="2"/>
  <c r="BE177" i="2"/>
  <c r="T177" i="2"/>
  <c r="R177" i="2"/>
  <c r="P177" i="2"/>
  <c r="BI170" i="2"/>
  <c r="BH170" i="2"/>
  <c r="BG170" i="2"/>
  <c r="BE170" i="2"/>
  <c r="T170" i="2"/>
  <c r="R170" i="2"/>
  <c r="P170" i="2"/>
  <c r="BI165" i="2"/>
  <c r="BH165" i="2"/>
  <c r="BG165" i="2"/>
  <c r="BE165" i="2"/>
  <c r="T165" i="2"/>
  <c r="R165" i="2"/>
  <c r="P165" i="2"/>
  <c r="BI159" i="2"/>
  <c r="BH159" i="2"/>
  <c r="BG159" i="2"/>
  <c r="BE159" i="2"/>
  <c r="T159" i="2"/>
  <c r="R159" i="2"/>
  <c r="P159" i="2"/>
  <c r="BI156" i="2"/>
  <c r="BH156" i="2"/>
  <c r="BG156" i="2"/>
  <c r="BE156" i="2"/>
  <c r="T156" i="2"/>
  <c r="R156" i="2"/>
  <c r="P156" i="2"/>
  <c r="BI154" i="2"/>
  <c r="BH154" i="2"/>
  <c r="BG154" i="2"/>
  <c r="BE154" i="2"/>
  <c r="T154" i="2"/>
  <c r="R154" i="2"/>
  <c r="P154" i="2"/>
  <c r="BI152" i="2"/>
  <c r="BH152" i="2"/>
  <c r="BG152" i="2"/>
  <c r="BE152" i="2"/>
  <c r="T152" i="2"/>
  <c r="R152" i="2"/>
  <c r="P152" i="2"/>
  <c r="BI145" i="2"/>
  <c r="BH145" i="2"/>
  <c r="BG145" i="2"/>
  <c r="BE145" i="2"/>
  <c r="T145" i="2"/>
  <c r="R145" i="2"/>
  <c r="P145" i="2"/>
  <c r="BI143" i="2"/>
  <c r="BH143" i="2"/>
  <c r="BG143" i="2"/>
  <c r="BE143" i="2"/>
  <c r="T143" i="2"/>
  <c r="R143" i="2"/>
  <c r="P143" i="2"/>
  <c r="BI139" i="2"/>
  <c r="BH139" i="2"/>
  <c r="BG139" i="2"/>
  <c r="BE139" i="2"/>
  <c r="T139" i="2"/>
  <c r="R139" i="2"/>
  <c r="P139" i="2"/>
  <c r="BI136" i="2"/>
  <c r="BH136" i="2"/>
  <c r="BG136" i="2"/>
  <c r="BE136" i="2"/>
  <c r="T136" i="2"/>
  <c r="R136" i="2"/>
  <c r="P136" i="2"/>
  <c r="BI134" i="2"/>
  <c r="BH134" i="2"/>
  <c r="BG134" i="2"/>
  <c r="BE134" i="2"/>
  <c r="T134" i="2"/>
  <c r="R134" i="2"/>
  <c r="P134" i="2"/>
  <c r="BI131" i="2"/>
  <c r="BH131" i="2"/>
  <c r="BG131" i="2"/>
  <c r="BE131" i="2"/>
  <c r="T131" i="2"/>
  <c r="R131" i="2"/>
  <c r="P131" i="2"/>
  <c r="BI129" i="2"/>
  <c r="BH129" i="2"/>
  <c r="BG129" i="2"/>
  <c r="BE129" i="2"/>
  <c r="T129" i="2"/>
  <c r="R129" i="2"/>
  <c r="P129" i="2"/>
  <c r="BI126" i="2"/>
  <c r="BH126" i="2"/>
  <c r="BG126" i="2"/>
  <c r="BE126" i="2"/>
  <c r="T126" i="2"/>
  <c r="R126" i="2"/>
  <c r="P126" i="2"/>
  <c r="BI122" i="2"/>
  <c r="BH122" i="2"/>
  <c r="BG122" i="2"/>
  <c r="BE122" i="2"/>
  <c r="T122" i="2"/>
  <c r="R122" i="2"/>
  <c r="P122" i="2"/>
  <c r="BI117" i="2"/>
  <c r="BH117" i="2"/>
  <c r="BG117" i="2"/>
  <c r="BE117" i="2"/>
  <c r="T117" i="2"/>
  <c r="R117" i="2"/>
  <c r="P117" i="2"/>
  <c r="BI114" i="2"/>
  <c r="BH114" i="2"/>
  <c r="BG114" i="2"/>
  <c r="BE114" i="2"/>
  <c r="T114" i="2"/>
  <c r="R114" i="2"/>
  <c r="P114" i="2"/>
  <c r="BI112" i="2"/>
  <c r="BH112" i="2"/>
  <c r="BG112" i="2"/>
  <c r="BE112" i="2"/>
  <c r="T112" i="2"/>
  <c r="R112" i="2"/>
  <c r="P112" i="2"/>
  <c r="BI108" i="2"/>
  <c r="BH108" i="2"/>
  <c r="BG108" i="2"/>
  <c r="BE108" i="2"/>
  <c r="T108" i="2"/>
  <c r="R108" i="2"/>
  <c r="P108" i="2"/>
  <c r="BI106" i="2"/>
  <c r="BH106" i="2"/>
  <c r="BG106" i="2"/>
  <c r="BE106" i="2"/>
  <c r="T106" i="2"/>
  <c r="R106" i="2"/>
  <c r="P106" i="2"/>
  <c r="BI104" i="2"/>
  <c r="BH104" i="2"/>
  <c r="BG104" i="2"/>
  <c r="BE104" i="2"/>
  <c r="T104" i="2"/>
  <c r="R104" i="2"/>
  <c r="P104" i="2"/>
  <c r="BI103" i="2"/>
  <c r="BH103" i="2"/>
  <c r="BG103" i="2"/>
  <c r="BE103" i="2"/>
  <c r="T103" i="2"/>
  <c r="R103" i="2"/>
  <c r="P103" i="2"/>
  <c r="J97" i="2"/>
  <c r="J96" i="2"/>
  <c r="F96" i="2"/>
  <c r="F94" i="2"/>
  <c r="E92" i="2"/>
  <c r="J51" i="2"/>
  <c r="J50" i="2"/>
  <c r="F50" i="2"/>
  <c r="F48" i="2"/>
  <c r="E46" i="2"/>
  <c r="J16" i="2"/>
  <c r="E16" i="2"/>
  <c r="F97" i="2"/>
  <c r="J15" i="2"/>
  <c r="J10" i="2"/>
  <c r="J94" i="2"/>
  <c r="L50" i="1"/>
  <c r="AM50" i="1"/>
  <c r="AM49" i="1"/>
  <c r="L49" i="1"/>
  <c r="AM47" i="1"/>
  <c r="L47" i="1"/>
  <c r="L45" i="1"/>
  <c r="L44" i="1"/>
  <c r="BK544" i="2"/>
  <c r="J435" i="2"/>
  <c r="BK390" i="2"/>
  <c r="J357" i="2"/>
  <c r="J312" i="2"/>
  <c r="J126" i="2"/>
  <c r="BK561" i="2"/>
  <c r="J540" i="2"/>
  <c r="J490" i="2"/>
  <c r="BK402" i="2"/>
  <c r="J366" i="2"/>
  <c r="J320" i="2"/>
  <c r="BK272" i="2"/>
  <c r="J245" i="2"/>
  <c r="J185" i="2"/>
  <c r="BK114" i="2"/>
  <c r="J543" i="2"/>
  <c r="J434" i="2"/>
  <c r="J387" i="2"/>
  <c r="BK350" i="2"/>
  <c r="J293" i="2"/>
  <c r="J264" i="2"/>
  <c r="J240" i="2"/>
  <c r="J214" i="2"/>
  <c r="BK177" i="2"/>
  <c r="BK126" i="2"/>
  <c r="BK569" i="2"/>
  <c r="J534" i="2"/>
  <c r="BK441" i="2"/>
  <c r="BK380" i="2"/>
  <c r="BK337" i="2"/>
  <c r="J305" i="2"/>
  <c r="BK214" i="2"/>
  <c r="J199" i="2"/>
  <c r="J165" i="2"/>
  <c r="J569" i="2"/>
  <c r="J520" i="2"/>
  <c r="BK387" i="2"/>
  <c r="BK345" i="2"/>
  <c r="BK330" i="2"/>
  <c r="BK240" i="2"/>
  <c r="BK199" i="2"/>
  <c r="BK152" i="2"/>
  <c r="J560" i="2"/>
  <c r="J467" i="2"/>
  <c r="J415" i="2"/>
  <c r="J390" i="2"/>
  <c r="J299" i="2"/>
  <c r="BK277" i="2"/>
  <c r="BK230" i="2"/>
  <c r="J194" i="2"/>
  <c r="J139" i="2"/>
  <c r="BK108" i="2"/>
  <c r="J518" i="2"/>
  <c r="BK510" i="2"/>
  <c r="BK425" i="2"/>
  <c r="BK364" i="2"/>
  <c r="BK325" i="2"/>
  <c r="BK293" i="2"/>
  <c r="BK245" i="2"/>
  <c r="BK136" i="2"/>
  <c r="J567" i="2"/>
  <c r="J551" i="2"/>
  <c r="J510" i="2"/>
  <c r="BK432" i="2"/>
  <c r="BK371" i="2"/>
  <c r="J337" i="2"/>
  <c r="BK316" i="2"/>
  <c r="BK301" i="2"/>
  <c r="J253" i="2"/>
  <c r="BK165" i="2"/>
  <c r="J106" i="2"/>
  <c r="BK520" i="2"/>
  <c r="BK440" i="2"/>
  <c r="BK411" i="2"/>
  <c r="BK366" i="2"/>
  <c r="BK299" i="2"/>
  <c r="BK274" i="2"/>
  <c r="J247" i="2"/>
  <c r="BK216" i="2"/>
  <c r="BK194" i="2"/>
  <c r="J136" i="2"/>
  <c r="BK112" i="2"/>
  <c r="BK560" i="2"/>
  <c r="J500" i="2"/>
  <c r="BK435" i="2"/>
  <c r="BK396" i="2"/>
  <c r="J343" i="2"/>
  <c r="BK312" i="2"/>
  <c r="BK264" i="2"/>
  <c r="BK207" i="2"/>
  <c r="J170" i="2"/>
  <c r="BK565" i="2"/>
  <c r="BK518" i="2"/>
  <c r="J413" i="2"/>
  <c r="J353" i="2"/>
  <c r="BK328" i="2"/>
  <c r="BK260" i="2"/>
  <c r="J208" i="2"/>
  <c r="BK156" i="2"/>
  <c r="J108" i="2"/>
  <c r="BK527" i="2"/>
  <c r="BK429" i="2"/>
  <c r="BK394" i="2"/>
  <c r="J334" i="2"/>
  <c r="J279" i="2"/>
  <c r="BK247" i="2"/>
  <c r="BK228" i="2"/>
  <c r="BK170" i="2"/>
  <c r="BK134" i="2"/>
  <c r="BK104" i="2"/>
  <c r="J515" i="2"/>
  <c r="J427" i="2"/>
  <c r="J418" i="2"/>
  <c r="J359" i="2"/>
  <c r="BK317" i="2"/>
  <c r="BK289" i="2"/>
  <c r="J230" i="2"/>
  <c r="J129" i="2"/>
  <c r="BK103" i="2"/>
  <c r="J554" i="2"/>
  <c r="BK534" i="2"/>
  <c r="BK467" i="2"/>
  <c r="J411" i="2"/>
  <c r="J380" i="2"/>
  <c r="BK353" i="2"/>
  <c r="J330" i="2"/>
  <c r="BK305" i="2"/>
  <c r="BK267" i="2"/>
  <c r="BK219" i="2"/>
  <c r="BK122" i="2"/>
  <c r="J547" i="2"/>
  <c r="J497" i="2"/>
  <c r="BK415" i="2"/>
  <c r="BK359" i="2"/>
  <c r="J325" i="2"/>
  <c r="J289" i="2"/>
  <c r="J260" i="2"/>
  <c r="J238" i="2"/>
  <c r="BK208" i="2"/>
  <c r="BK154" i="2"/>
  <c r="J134" i="2"/>
  <c r="J104" i="2"/>
  <c r="BK556" i="2"/>
  <c r="BK490" i="2"/>
  <c r="J425" i="2"/>
  <c r="J364" i="2"/>
  <c r="J322" i="2"/>
  <c r="BK285" i="2"/>
  <c r="J223" i="2"/>
  <c r="J177" i="2"/>
  <c r="J112" i="2"/>
  <c r="J557" i="2"/>
  <c r="J441" i="2"/>
  <c r="J402" i="2"/>
  <c r="BK346" i="2"/>
  <c r="BK291" i="2"/>
  <c r="J226" i="2"/>
  <c r="J154" i="2"/>
  <c r="J565" i="2"/>
  <c r="BK444" i="2"/>
  <c r="BK413" i="2"/>
  <c r="BK355" i="2"/>
  <c r="J316" i="2"/>
  <c r="BK283" i="2"/>
  <c r="J255" i="2"/>
  <c r="J207" i="2"/>
  <c r="J152" i="2"/>
  <c r="J114" i="2"/>
  <c r="BK512" i="2"/>
  <c r="J440" i="2"/>
  <c r="J423" i="2"/>
  <c r="BK368" i="2"/>
  <c r="J339" i="2"/>
  <c r="J302" i="2"/>
  <c r="J272" i="2"/>
  <c r="BK226" i="2"/>
  <c r="BK106" i="2"/>
  <c r="BK557" i="2"/>
  <c r="J544" i="2"/>
  <c r="BK497" i="2"/>
  <c r="BK423" i="2"/>
  <c r="J396" i="2"/>
  <c r="BK362" i="2"/>
  <c r="BK334" i="2"/>
  <c r="BK308" i="2"/>
  <c r="J285" i="2"/>
  <c r="J188" i="2"/>
  <c r="BK139" i="2"/>
  <c r="J527" i="2"/>
  <c r="J436" i="2"/>
  <c r="J394" i="2"/>
  <c r="J371" i="2"/>
  <c r="J345" i="2"/>
  <c r="J308" i="2"/>
  <c r="J277" i="2"/>
  <c r="BK253" i="2"/>
  <c r="BK223" i="2"/>
  <c r="J198" i="2"/>
  <c r="J131" i="2"/>
  <c r="J103" i="2"/>
  <c r="BK554" i="2"/>
  <c r="J444" i="2"/>
  <c r="BK418" i="2"/>
  <c r="J350" i="2"/>
  <c r="BK320" i="2"/>
  <c r="J269" i="2"/>
  <c r="J213" i="2"/>
  <c r="BK198" i="2"/>
  <c r="BK145" i="2"/>
  <c r="BK547" i="2"/>
  <c r="BK427" i="2"/>
  <c r="J368" i="2"/>
  <c r="J341" i="2"/>
  <c r="J274" i="2"/>
  <c r="BK234" i="2"/>
  <c r="BK159" i="2"/>
  <c r="BK567" i="2"/>
  <c r="BK543" i="2"/>
  <c r="J432" i="2"/>
  <c r="BK409" i="2"/>
  <c r="J346" i="2"/>
  <c r="BK302" i="2"/>
  <c r="J258" i="2"/>
  <c r="BK213" i="2"/>
  <c r="J145" i="2"/>
  <c r="J117" i="2"/>
  <c r="AS54" i="1"/>
  <c r="BK540" i="2"/>
  <c r="BK434" i="2"/>
  <c r="BK375" i="2"/>
  <c r="BK341" i="2"/>
  <c r="BK297" i="2"/>
  <c r="J267" i="2"/>
  <c r="J219" i="2"/>
  <c r="J122" i="2"/>
  <c r="J563" i="2"/>
  <c r="BK515" i="2"/>
  <c r="BK437" i="2"/>
  <c r="J409" i="2"/>
  <c r="BK357" i="2"/>
  <c r="J317" i="2"/>
  <c r="J297" i="2"/>
  <c r="J234" i="2"/>
  <c r="J156" i="2"/>
  <c r="BK551" i="2"/>
  <c r="BK500" i="2"/>
  <c r="J429" i="2"/>
  <c r="J375" i="2"/>
  <c r="J355" i="2"/>
  <c r="BK322" i="2"/>
  <c r="J283" i="2"/>
  <c r="BK258" i="2"/>
  <c r="J228" i="2"/>
  <c r="BK205" i="2"/>
  <c r="BK143" i="2"/>
  <c r="BK117" i="2"/>
  <c r="BK563" i="2"/>
  <c r="J512" i="2"/>
  <c r="BK399" i="2"/>
  <c r="J328" i="2"/>
  <c r="J301" i="2"/>
  <c r="BK255" i="2"/>
  <c r="BK188" i="2"/>
  <c r="BK131" i="2"/>
  <c r="J561" i="2"/>
  <c r="BK436" i="2"/>
  <c r="J362" i="2"/>
  <c r="BK343" i="2"/>
  <c r="BK279" i="2"/>
  <c r="J205" i="2"/>
  <c r="BK185" i="2"/>
  <c r="J143" i="2"/>
  <c r="J556" i="2"/>
  <c r="J437" i="2"/>
  <c r="J399" i="2"/>
  <c r="BK339" i="2"/>
  <c r="J291" i="2"/>
  <c r="BK269" i="2"/>
  <c r="BK238" i="2"/>
  <c r="J216" i="2"/>
  <c r="J159" i="2"/>
  <c r="BK129" i="2"/>
  <c r="P158" i="2" l="1"/>
  <c r="T176" i="2"/>
  <c r="R193" i="2"/>
  <c r="BK212" i="2"/>
  <c r="J212" i="2" s="1"/>
  <c r="J61" i="2" s="1"/>
  <c r="R212" i="2"/>
  <c r="BK300" i="2"/>
  <c r="J300" i="2" s="1"/>
  <c r="J63" i="2" s="1"/>
  <c r="T352" i="2"/>
  <c r="P374" i="2"/>
  <c r="T401" i="2"/>
  <c r="P439" i="2"/>
  <c r="R517" i="2"/>
  <c r="T542" i="2"/>
  <c r="BK550" i="2"/>
  <c r="J550" i="2" s="1"/>
  <c r="J75" i="2" s="1"/>
  <c r="P550" i="2"/>
  <c r="T550" i="2"/>
  <c r="P555" i="2"/>
  <c r="R555" i="2"/>
  <c r="P102" i="2"/>
  <c r="R158" i="2"/>
  <c r="BK193" i="2"/>
  <c r="J193" i="2"/>
  <c r="J60" i="2"/>
  <c r="T218" i="2"/>
  <c r="BK352" i="2"/>
  <c r="J352" i="2"/>
  <c r="J64" i="2"/>
  <c r="BK374" i="2"/>
  <c r="J374" i="2" s="1"/>
  <c r="J67" i="2" s="1"/>
  <c r="P401" i="2"/>
  <c r="R439" i="2"/>
  <c r="BK559" i="2"/>
  <c r="J559" i="2"/>
  <c r="J78" i="2"/>
  <c r="BK102" i="2"/>
  <c r="T158" i="2"/>
  <c r="BK218" i="2"/>
  <c r="J218" i="2"/>
  <c r="J62" i="2" s="1"/>
  <c r="R300" i="2"/>
  <c r="T374" i="2"/>
  <c r="R417" i="2"/>
  <c r="BK431" i="2"/>
  <c r="J431" i="2" s="1"/>
  <c r="J70" i="2" s="1"/>
  <c r="R431" i="2"/>
  <c r="P517" i="2"/>
  <c r="T555" i="2"/>
  <c r="BK158" i="2"/>
  <c r="J158" i="2"/>
  <c r="J58" i="2" s="1"/>
  <c r="P176" i="2"/>
  <c r="R218" i="2"/>
  <c r="P352" i="2"/>
  <c r="R374" i="2"/>
  <c r="BK417" i="2"/>
  <c r="J417" i="2"/>
  <c r="J69" i="2"/>
  <c r="T439" i="2"/>
  <c r="BK542" i="2"/>
  <c r="J542" i="2"/>
  <c r="J73" i="2"/>
  <c r="P559" i="2"/>
  <c r="P558" i="2" s="1"/>
  <c r="T102" i="2"/>
  <c r="R176" i="2"/>
  <c r="P218" i="2"/>
  <c r="T300" i="2"/>
  <c r="BK401" i="2"/>
  <c r="J401" i="2"/>
  <c r="J68" i="2" s="1"/>
  <c r="P417" i="2"/>
  <c r="T417" i="2"/>
  <c r="P431" i="2"/>
  <c r="T431" i="2"/>
  <c r="T517" i="2"/>
  <c r="P542" i="2"/>
  <c r="R550" i="2"/>
  <c r="BK555" i="2"/>
  <c r="J555" i="2" s="1"/>
  <c r="J76" i="2" s="1"/>
  <c r="R559" i="2"/>
  <c r="R558" i="2" s="1"/>
  <c r="R102" i="2"/>
  <c r="BK176" i="2"/>
  <c r="J176" i="2"/>
  <c r="J59" i="2" s="1"/>
  <c r="P193" i="2"/>
  <c r="T193" i="2"/>
  <c r="P212" i="2"/>
  <c r="T212" i="2"/>
  <c r="P300" i="2"/>
  <c r="R352" i="2"/>
  <c r="R401" i="2"/>
  <c r="BK439" i="2"/>
  <c r="J439" i="2" s="1"/>
  <c r="J71" i="2" s="1"/>
  <c r="BK517" i="2"/>
  <c r="J517" i="2" s="1"/>
  <c r="J72" i="2" s="1"/>
  <c r="R542" i="2"/>
  <c r="T559" i="2"/>
  <c r="T558" i="2" s="1"/>
  <c r="J48" i="2"/>
  <c r="BF103" i="2"/>
  <c r="BF106" i="2"/>
  <c r="BF112" i="2"/>
  <c r="BF131" i="2"/>
  <c r="BF154" i="2"/>
  <c r="BF156" i="2"/>
  <c r="BF185" i="2"/>
  <c r="BF199" i="2"/>
  <c r="BF219" i="2"/>
  <c r="BF223" i="2"/>
  <c r="BF260" i="2"/>
  <c r="BF264" i="2"/>
  <c r="BF267" i="2"/>
  <c r="BF272" i="2"/>
  <c r="BF301" i="2"/>
  <c r="BF305" i="2"/>
  <c r="BF320" i="2"/>
  <c r="BF328" i="2"/>
  <c r="BF330" i="2"/>
  <c r="BF337" i="2"/>
  <c r="BF350" i="2"/>
  <c r="BF355" i="2"/>
  <c r="BF364" i="2"/>
  <c r="BF366" i="2"/>
  <c r="BF371" i="2"/>
  <c r="BF375" i="2"/>
  <c r="BF425" i="2"/>
  <c r="BF427" i="2"/>
  <c r="BF441" i="2"/>
  <c r="BF490" i="2"/>
  <c r="BF500" i="2"/>
  <c r="BF512" i="2"/>
  <c r="BF527" i="2"/>
  <c r="BF563" i="2"/>
  <c r="BF565" i="2"/>
  <c r="BF569" i="2"/>
  <c r="F51" i="2"/>
  <c r="BF205" i="2"/>
  <c r="BF213" i="2"/>
  <c r="BF228" i="2"/>
  <c r="BF255" i="2"/>
  <c r="BF258" i="2"/>
  <c r="BF269" i="2"/>
  <c r="BF302" i="2"/>
  <c r="BF308" i="2"/>
  <c r="BF316" i="2"/>
  <c r="BF322" i="2"/>
  <c r="BF325" i="2"/>
  <c r="BF346" i="2"/>
  <c r="BF357" i="2"/>
  <c r="BF359" i="2"/>
  <c r="BF402" i="2"/>
  <c r="BF409" i="2"/>
  <c r="BF418" i="2"/>
  <c r="BF467" i="2"/>
  <c r="BF497" i="2"/>
  <c r="BF543" i="2"/>
  <c r="BF544" i="2"/>
  <c r="BF556" i="2"/>
  <c r="BK546" i="2"/>
  <c r="J546" i="2"/>
  <c r="J74" i="2"/>
  <c r="BF122" i="2"/>
  <c r="BF129" i="2"/>
  <c r="BF134" i="2"/>
  <c r="BF139" i="2"/>
  <c r="BF143" i="2"/>
  <c r="BF208" i="2"/>
  <c r="BF234" i="2"/>
  <c r="BF240" i="2"/>
  <c r="BF245" i="2"/>
  <c r="BF247" i="2"/>
  <c r="BF253" i="2"/>
  <c r="BF279" i="2"/>
  <c r="BF283" i="2"/>
  <c r="BF291" i="2"/>
  <c r="BF297" i="2"/>
  <c r="BF299" i="2"/>
  <c r="BF390" i="2"/>
  <c r="BF394" i="2"/>
  <c r="BF411" i="2"/>
  <c r="BF432" i="2"/>
  <c r="BF515" i="2"/>
  <c r="BF520" i="2"/>
  <c r="BF551" i="2"/>
  <c r="BF554" i="2"/>
  <c r="BF561" i="2"/>
  <c r="BF567" i="2"/>
  <c r="BF108" i="2"/>
  <c r="BF114" i="2"/>
  <c r="BF165" i="2"/>
  <c r="BF170" i="2"/>
  <c r="BF188" i="2"/>
  <c r="BF207" i="2"/>
  <c r="BF226" i="2"/>
  <c r="BF230" i="2"/>
  <c r="BF289" i="2"/>
  <c r="BF293" i="2"/>
  <c r="BF317" i="2"/>
  <c r="BF334" i="2"/>
  <c r="BF368" i="2"/>
  <c r="BF413" i="2"/>
  <c r="BF423" i="2"/>
  <c r="BF434" i="2"/>
  <c r="BF436" i="2"/>
  <c r="BF437" i="2"/>
  <c r="BF440" i="2"/>
  <c r="BF510" i="2"/>
  <c r="BF518" i="2"/>
  <c r="BF534" i="2"/>
  <c r="BF540" i="2"/>
  <c r="BF557" i="2"/>
  <c r="BF136" i="2"/>
  <c r="BF145" i="2"/>
  <c r="BF194" i="2"/>
  <c r="BF198" i="2"/>
  <c r="BF285" i="2"/>
  <c r="BF312" i="2"/>
  <c r="BF339" i="2"/>
  <c r="BF341" i="2"/>
  <c r="BF345" i="2"/>
  <c r="BF387" i="2"/>
  <c r="BF399" i="2"/>
  <c r="BF415" i="2"/>
  <c r="BF429" i="2"/>
  <c r="BF435" i="2"/>
  <c r="BF560" i="2"/>
  <c r="BK370" i="2"/>
  <c r="J370" i="2"/>
  <c r="J65" i="2"/>
  <c r="BF104" i="2"/>
  <c r="BF117" i="2"/>
  <c r="BF126" i="2"/>
  <c r="BF152" i="2"/>
  <c r="BF159" i="2"/>
  <c r="BF177" i="2"/>
  <c r="BF214" i="2"/>
  <c r="BF216" i="2"/>
  <c r="BF238" i="2"/>
  <c r="BF274" i="2"/>
  <c r="BF277" i="2"/>
  <c r="BF343" i="2"/>
  <c r="BF353" i="2"/>
  <c r="BF362" i="2"/>
  <c r="BF380" i="2"/>
  <c r="BF396" i="2"/>
  <c r="BF444" i="2"/>
  <c r="BF547" i="2"/>
  <c r="BK562" i="2"/>
  <c r="J562" i="2"/>
  <c r="J79" i="2" s="1"/>
  <c r="BK564" i="2"/>
  <c r="J564" i="2"/>
  <c r="J80" i="2"/>
  <c r="BK566" i="2"/>
  <c r="J566" i="2" s="1"/>
  <c r="J81" i="2" s="1"/>
  <c r="BK568" i="2"/>
  <c r="J568" i="2" s="1"/>
  <c r="J82" i="2" s="1"/>
  <c r="F35" i="2"/>
  <c r="BD55" i="1"/>
  <c r="BD54" i="1" s="1"/>
  <c r="W33" i="1" s="1"/>
  <c r="F33" i="2"/>
  <c r="BB55" i="1"/>
  <c r="BB54" i="1" s="1"/>
  <c r="AX54" i="1" s="1"/>
  <c r="J31" i="2"/>
  <c r="AV55" i="1"/>
  <c r="F31" i="2"/>
  <c r="AZ55" i="1" s="1"/>
  <c r="AZ54" i="1" s="1"/>
  <c r="AV54" i="1" s="1"/>
  <c r="AK29" i="1" s="1"/>
  <c r="F34" i="2"/>
  <c r="BC55" i="1"/>
  <c r="BC54" i="1"/>
  <c r="W32" i="1" s="1"/>
  <c r="R373" i="2" l="1"/>
  <c r="T373" i="2"/>
  <c r="P373" i="2"/>
  <c r="R101" i="2"/>
  <c r="R100" i="2" s="1"/>
  <c r="T101" i="2"/>
  <c r="T100" i="2"/>
  <c r="BK101" i="2"/>
  <c r="J101" i="2" s="1"/>
  <c r="J56" i="2" s="1"/>
  <c r="P101" i="2"/>
  <c r="P100" i="2"/>
  <c r="AU55" i="1" s="1"/>
  <c r="AU54" i="1" s="1"/>
  <c r="J102" i="2"/>
  <c r="J57" i="2"/>
  <c r="BK558" i="2"/>
  <c r="J558" i="2" s="1"/>
  <c r="J77" i="2" s="1"/>
  <c r="BK373" i="2"/>
  <c r="J373" i="2"/>
  <c r="J66" i="2" s="1"/>
  <c r="AY54" i="1"/>
  <c r="F32" i="2"/>
  <c r="BA55" i="1"/>
  <c r="BA54" i="1" s="1"/>
  <c r="AW54" i="1" s="1"/>
  <c r="AK30" i="1" s="1"/>
  <c r="W31" i="1"/>
  <c r="J32" i="2"/>
  <c r="AW55" i="1"/>
  <c r="AT55" i="1"/>
  <c r="W29" i="1"/>
  <c r="BK100" i="2" l="1"/>
  <c r="J100" i="2"/>
  <c r="J55" i="2"/>
  <c r="W30" i="1"/>
  <c r="AT54" i="1"/>
  <c r="J28" i="2" l="1"/>
  <c r="AG55" i="1"/>
  <c r="AG54" i="1"/>
  <c r="AN54" i="1"/>
  <c r="AN55" i="1" l="1"/>
  <c r="J37" i="2"/>
  <c r="AK26" i="1"/>
  <c r="AK35" i="1"/>
</calcChain>
</file>

<file path=xl/sharedStrings.xml><?xml version="1.0" encoding="utf-8"?>
<sst xmlns="http://schemas.openxmlformats.org/spreadsheetml/2006/main" count="5340" uniqueCount="1135">
  <si>
    <t>Export Komplet</t>
  </si>
  <si>
    <t>VZ</t>
  </si>
  <si>
    <t>2.0</t>
  </si>
  <si>
    <t>ZAMOK</t>
  </si>
  <si>
    <t>False</t>
  </si>
  <si>
    <t>{79445846-73d6-473a-b13a-4e09d7fb1e45}</t>
  </si>
  <si>
    <t>0,01</t>
  </si>
  <si>
    <t>21</t>
  </si>
  <si>
    <t>15</t>
  </si>
  <si>
    <t>REKAPITULACE STAVBY</t>
  </si>
  <si>
    <t>v ---  níže se nacházejí doplnkové a pomocné údaje k sestavám  --- v</t>
  </si>
  <si>
    <t>Návod na vyplnění</t>
  </si>
  <si>
    <t>0,001</t>
  </si>
  <si>
    <t>Kód:</t>
  </si>
  <si>
    <t>00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</si>
  <si>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</si>
  <si>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</si>
  <si>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Přístavba výtahu - U Porcelánky 149, Loučky</t>
  </si>
  <si>
    <t>KSO:</t>
  </si>
  <si>
    <t/>
  </si>
  <si>
    <t>CC-CZ:</t>
  </si>
  <si>
    <t>Místo:</t>
  </si>
  <si>
    <t>U Porcelánky 149, Loučky</t>
  </si>
  <si>
    <t>Datum:</t>
  </si>
  <si>
    <t>13. 5. 2021</t>
  </si>
  <si>
    <t>Zadavatel:</t>
  </si>
  <si>
    <t>IČ:</t>
  </si>
  <si>
    <t>Město Nové Sedlo</t>
  </si>
  <si>
    <t>DIČ:</t>
  </si>
  <si>
    <t>Uchazeč:</t>
  </si>
  <si>
    <t>Vyplň údaj</t>
  </si>
  <si>
    <t>Projektant:</t>
  </si>
  <si>
    <t>CENTRA STAV s.r.o.</t>
  </si>
  <si>
    <t>True</t>
  </si>
  <si>
    <t>Zpracovatel:</t>
  </si>
  <si>
    <t>Michal Kubelka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</si>
  <si>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</si>
  <si>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</si>
  <si>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</si>
  <si>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</si>
  <si>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</si>
  <si>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</si>
  <si>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</si>
  <si>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</si>
  <si>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</si>
  <si>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</si>
  <si>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</si>
  <si>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</si>
  <si>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</si>
  <si>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</si>
  <si>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</si>
  <si>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</si>
  <si>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</si>
  <si>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</si>
  <si>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</si>
  <si>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</si>
  <si>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</si>
  <si>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</si>
  <si>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</si>
  <si>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</si>
  <si>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</si>
  <si>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</si>
  <si>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</si>
  <si>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</si>
  <si>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</si>
  <si>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</si>
  <si>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</si>
  <si>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</si>
  <si>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</si>
  <si>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</si>
  <si>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</si>
  <si>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</si>
  <si>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</si>
  <si>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</si>
  <si>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</si>
  <si>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</si>
  <si>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</si>
  <si>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</si>
  <si>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</si>
  <si>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</si>
  <si>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</si>
  <si>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</si>
  <si>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</si>
  <si>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</si>
  <si>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</si>
  <si>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</si>
  <si>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</si>
  <si>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</si>
  <si>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</si>
  <si>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</si>
  <si>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</si>
  <si>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</si>
  <si>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</si>
  <si>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</si>
  <si>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</si>
  <si>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</si>
  <si>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</si>
  <si>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</si>
  <si>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</si>
  <si>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</si>
  <si>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</si>
  <si>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</si>
  <si>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</si>
  <si>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</si>
  <si>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OST - Ostatní</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</si>
  <si>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</si>
  <si>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</si>
  <si>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</si>
  <si>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</si>
  <si>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</si>
  <si>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</si>
  <si>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</si>
  <si>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</si>
  <si>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</si>
  <si>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</si>
  <si>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</si>
  <si>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</si>
  <si>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</si>
  <si>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</si>
  <si>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</si>
  <si>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</si>
  <si>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</si>
  <si>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</si>
  <si>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</si>
  <si>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</si>
  <si>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</si>
  <si>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</si>
  <si>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</si>
  <si>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</si>
  <si>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001-x1</t>
  </si>
  <si>
    <t>Pokácení ovocného stromu v. 3m s odstraněním kořenů vč. likvidace</t>
  </si>
  <si>
    <t>soubor</t>
  </si>
  <si>
    <t>4</t>
  </si>
  <si>
    <t>2</t>
  </si>
  <si>
    <t>1519665337</t>
  </si>
  <si>
    <t>113106134</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</si>
  <si>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</si>
  <si>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m2</t>
  </si>
  <si>
    <t>CS ÚRS 2021 01</t>
  </si>
  <si>
    <t>31145864</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</si>
  <si>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</si>
  <si>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</si>
  <si>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3</t>
  </si>
  <si>
    <t>113107322</t>
  </si>
  <si>
    <t>Odstranění podkladů nebo krytů strojně plochy jednotlivě do 50 m2 s přemístěním hmot na skládku na vzdálenost do 3 m nebo s naložením na dopravní prostředek z kameniva hrubého drceného, o tl. vrstvy přes 100 do 200 mm</t>
  </si>
  <si>
    <t>1656401769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</si>
  <si>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</si>
  <si>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113202111</t>
  </si>
  <si>
    <t>Vytrhání obrub s vybouráním lože, s přemístěním hmot na skládku na vzdálenost do 3 m nebo s naložením na dopravní prostředek z krajníků nebo obrubníků stojatých</t>
  </si>
  <si>
    <t>m</t>
  </si>
  <si>
    <t>-755990035</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</si>
  <si>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</si>
  <si>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VV</t>
  </si>
  <si>
    <t>Odhad</t>
  </si>
  <si>
    <t>40</t>
  </si>
  <si>
    <t>5</t>
  </si>
  <si>
    <t>121151113</t>
  </si>
  <si>
    <t>Sejmutí ornice strojně při souvislé ploše přes 100 do 500 m2, tl. vrstvy do 200 mm</t>
  </si>
  <si>
    <t>-410275830</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</si>
  <si>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</si>
  <si>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6</t>
  </si>
  <si>
    <t>122151101</t>
  </si>
  <si>
    <t>Odkopávky a prokopávky nezapažené strojně v hornině třídy těžitelnosti I skupiny 1 a 2 do 20 m3</t>
  </si>
  <si>
    <t>m3</t>
  </si>
  <si>
    <t>1879018182</t>
  </si>
  <si>
    <t xml:space="preserve">Poznámka k souboru cen:_x000D_
1. V cenách jsou započteny i náklady na přehození výkopku na vzdálenost do 3 m nebo naložení na dopravní prostředek._x000D_
</t>
  </si>
  <si>
    <t>150*0,05</t>
  </si>
  <si>
    <t>7</t>
  </si>
  <si>
    <t>131151100</t>
  </si>
  <si>
    <t>Hloubení nezapažených jam a zářezů strojně s urovnáním dna do předepsaného profilu a spádu v hornině třídy těžitelnosti I skupiny 1 a 2 do 20 m3</t>
  </si>
  <si>
    <t>-204432305</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</si>
  <si>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</si>
  <si>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(3,3*3,5)*1,2</t>
  </si>
  <si>
    <t>(2,2*2,5)*0,35</t>
  </si>
  <si>
    <t>Součet</t>
  </si>
  <si>
    <t>8</t>
  </si>
  <si>
    <t>132151101</t>
  </si>
  <si>
    <t>Hloubení nezapažených rýh šířky do 800 mm strojně s urovnáním dna do předepsaného profilu a spádu v hornině třídy těžitelnosti I skupiny 1 a 2 do 20 m3</t>
  </si>
  <si>
    <t>1146095535</t>
  </si>
  <si>
    <t xml:space="preserve">Poznámka k souboru cen:_x000D_
1. V cenách jsou započteny i náklady na přehození výkopku na přilehlém terénu na vzdálenost do 3 m od podélné osy rýhy nebo naložení na dopravní prostředek._x000D_
</t>
  </si>
  <si>
    <t>Dešťová kanalizace</t>
  </si>
  <si>
    <t>11*(0,6*1,1)</t>
  </si>
  <si>
    <t>9</t>
  </si>
  <si>
    <t>167151101</t>
  </si>
  <si>
    <t>Nakládání, skládání a překládání neulehlého výkopku nebo sypaniny strojně nakládání, množství do 100 m3, z horniny třídy těžitelnosti I, skupiny 1 až 3</t>
  </si>
  <si>
    <t>637554232</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</si>
  <si>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</si>
  <si>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7,5+15,785+7,26-9,42</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</si>
  <si>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</si>
  <si>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</si>
  <si>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</si>
  <si>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1029061067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</si>
  <si>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</si>
  <si>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</si>
  <si>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</si>
  <si>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</si>
  <si>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770217501</t>
  </si>
  <si>
    <t>21,125*3</t>
  </si>
  <si>
    <t>12</t>
  </si>
  <si>
    <t>171251201</t>
  </si>
  <si>
    <t>Uložení sypaniny na skládky nebo meziskládky bez hutnění s upravením uložené sypaniny do předepsaného tvaru</t>
  </si>
  <si>
    <t>800396004</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</si>
  <si>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</si>
  <si>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13</t>
  </si>
  <si>
    <t>171201221</t>
  </si>
  <si>
    <t>Poplatek za uložení stavebního odpadu na skládce (skládkovné) zeminy a kamení zatříděného do Katalogu odpadů pod kódem 17 05 04</t>
  </si>
  <si>
    <t>t</t>
  </si>
  <si>
    <t>1755968192</t>
  </si>
  <si>
    <t xml:space="preserve">Poznámka k souboru cen:_x000D_
1. Ceny uvedené v souboru cen je doporučeno upravit podle aktuálních cen místně příslušné skládky._x000D_
2. V cenách je započítán poplatek za ukládání odpadu dle zákona 185/2001 Sb._x000D_
</t>
  </si>
  <si>
    <t>21,125*1,8</t>
  </si>
  <si>
    <t>14</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</si>
  <si>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</si>
  <si>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</si>
  <si>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-1473675123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</si>
  <si>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</si>
  <si>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11*(0,6*0,4)</t>
  </si>
  <si>
    <t>M</t>
  </si>
  <si>
    <t>58341341</t>
  </si>
  <si>
    <t>kamenivo drcené drobné frakce 0/4</t>
  </si>
  <si>
    <t>1634216743</t>
  </si>
  <si>
    <t>2,64*2 'Přepočtené koeficientem množství</t>
  </si>
  <si>
    <t>16</t>
  </si>
  <si>
    <t>174151101</t>
  </si>
  <si>
    <t>Zásyp sypaninou z jakékoliv horniny strojně s uložením výkopku ve vrstvách se zhutněním jam, šachet, rýh nebo kolem objektů v těchto vykopávkách</t>
  </si>
  <si>
    <t>-1914864824</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</si>
  <si>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</si>
  <si>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výtahové šachty</t>
  </si>
  <si>
    <t>((3,3+3,3+2,5)*0,5)*1,2</t>
  </si>
  <si>
    <t>11*(0,6*0,6)</t>
  </si>
  <si>
    <t>17</t>
  </si>
  <si>
    <t>181351103</t>
  </si>
  <si>
    <t>Rozprostření a urovnání ornice v rovině nebo ve svahu sklonu do 1:5 strojně při souvislé ploše přes 100 do 500 m2, tl. vrstvy do 200 mm</t>
  </si>
  <si>
    <t>1050314135</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</si>
  <si>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</si>
  <si>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t>
  </si>
  <si>
    <t>181451131</t>
  </si>
  <si>
    <t>Založení trávníku na půdě předem připravené plochy přes 1000 m2 výsevem včetně utažení parkového v rovině nebo na svahu do 1:5</t>
  </si>
  <si>
    <t>1144164491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</si>
  <si>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</si>
  <si>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19</t>
  </si>
  <si>
    <t>00572410</t>
  </si>
  <si>
    <t>osivo směs travní parková</t>
  </si>
  <si>
    <t>kg</t>
  </si>
  <si>
    <t>1105191322</t>
  </si>
  <si>
    <t>200*0,02 'Přepočtené koeficientem množství</t>
  </si>
  <si>
    <t>Zakládání</t>
  </si>
  <si>
    <t>20</t>
  </si>
  <si>
    <t>274313611</t>
  </si>
  <si>
    <t>Základy z betonu prostého pasy betonu kamenem neprokládaného tř. C 16/20</t>
  </si>
  <si>
    <t>2069741135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</si>
  <si>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</si>
  <si>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((2,2+2,2+1,3)*0,6)*1,2</t>
  </si>
  <si>
    <t>(1,3*0,5)*1,2</t>
  </si>
  <si>
    <t>((0,6+0,6)*0,6)*0,7</t>
  </si>
  <si>
    <t>279113144</t>
  </si>
  <si>
    <t>Základové zdi z tvárnic ztraceného bednění včetně výplně z betonu bez zvláštních nároků na vliv prostředí třídy C 20/25, tloušťky zdiva přes 250 do 300 mm</t>
  </si>
  <si>
    <t>1955568777</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</si>
  <si>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</si>
  <si>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(2,3+2,3+1,8)*0,93</t>
  </si>
  <si>
    <t>(0,6+0,6)*0,5</t>
  </si>
  <si>
    <t>22</t>
  </si>
  <si>
    <t>279361821</t>
  </si>
  <si>
    <t>Výztuž základových zdí nosných svislých nebo odkloněných od svislice, rovinných nebo oblých, deskových nebo žebrových, včetně výztuže jejich žeber z betonářské oceli 10 505 (R) nebo BSt 500</t>
  </si>
  <si>
    <t>929181908</t>
  </si>
  <si>
    <t>((((2,3+2,3+1,8)*10)*0,62)*1,2)/1000</t>
  </si>
  <si>
    <t>(((((2,3+2,3+1,8)*4)*1,23)*0,62)*1,2)/1000</t>
  </si>
  <si>
    <t>((((0,6+0,6)*4)*0,62)*1,2)/1000</t>
  </si>
  <si>
    <t>(((((0,6+0,6)*4)*0,8)*0,62)*1,2)/1000</t>
  </si>
  <si>
    <t>Svislé a kompletní konstrukce</t>
  </si>
  <si>
    <t>23</t>
  </si>
  <si>
    <t>311234251</t>
  </si>
  <si>
    <t>Zdivo jednovrstvé z cihel děrovaných nebroušených klasických spojených na pero a drážku na maltu M10, pevnost cihel do P10, tl. zdiva 300 mm</t>
  </si>
  <si>
    <t>-668637825</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</si>
  <si>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</si>
  <si>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(2,1+2,1+1,6)*(2,1+1,2+2,6+2,6+0,025)</t>
  </si>
  <si>
    <t>2*0,27</t>
  </si>
  <si>
    <t>-1,2*2,1</t>
  </si>
  <si>
    <t>(0,7+0,7)*2,1</t>
  </si>
  <si>
    <t>2*0,3</t>
  </si>
  <si>
    <t>24</t>
  </si>
  <si>
    <t>346244811/R</t>
  </si>
  <si>
    <t>Přizdívky izolační a ochranné z cihel pálených na maltu MC-10 včetně vytvoření požlábku v ohybu izolace vodorovné na svislou, se zatřenou cementovou omítkou z malty min. MC 10 tl. 20 mm pod izolaci z cihel plných dl. 290 mm, P 10 až P 20 tl. 70 mm</t>
  </si>
  <si>
    <t>229029210</t>
  </si>
  <si>
    <t xml:space="preserve">Poznámka k souboru cen:_x000D_
1. Ceny jsou určeny pro jakýkoliv způsob provádění (před provedením izolace nebo dodatečně)._x000D_
2. Jeden z Příplatků (-5995 nebo -5999) k cenám 346 24 se použije vždy, neboť izolace musí být chráněna maltou z obou stran._x000D_
3. Případné pilířky zesilující ochrannou přizdívku se oceňují samostatně._x000D_
</t>
  </si>
  <si>
    <t>1,7*1,1</t>
  </si>
  <si>
    <t>25</t>
  </si>
  <si>
    <t>346244821/R</t>
  </si>
  <si>
    <t>Přizdívky izolační a ochranné z cihel pálených na maltu MC-10 včetně vytvoření požlábku v ohybu izolace vodorovné na svislou, se zatřenou cementovou omítkou z malty min. MC 10 tl. 20 mm pod izolaci z cihel plných dl. 290 mm, P 10 až P 20 tl. 100 mm</t>
  </si>
  <si>
    <t>-1276706123</t>
  </si>
  <si>
    <t>(2,5+2,2+2,2-0,3-0,3)*1,18</t>
  </si>
  <si>
    <t>(0,6+0,6+0,6+0,6+0,3+0,3)*0,5</t>
  </si>
  <si>
    <t>Vodorovné konstrukce</t>
  </si>
  <si>
    <t>26</t>
  </si>
  <si>
    <t>417351115</t>
  </si>
  <si>
    <t>Bednění bočnic ztužujících pásů a věnců včetně vzpěr zřízení</t>
  </si>
  <si>
    <t>-1209572851</t>
  </si>
  <si>
    <t>((1,8+0,3+1,8+0,3+1,6+0,3+0,3+1,8+1,8+1,6)*0,25)*6</t>
  </si>
  <si>
    <t>(0,7+0,7+0,7+0,7+0,3+0,3)*0,25</t>
  </si>
  <si>
    <t>27</t>
  </si>
  <si>
    <t>417351116</t>
  </si>
  <si>
    <t>Bednění bočnic ztužujících pásů a věnců včetně vzpěr odstranění</t>
  </si>
  <si>
    <t>936864034</t>
  </si>
  <si>
    <t>28</t>
  </si>
  <si>
    <t>417361821</t>
  </si>
  <si>
    <t>Výztuž ztužujících pásů a věnců z betonářské oceli 10 505 (R) nebo BSt 500</t>
  </si>
  <si>
    <t>-123778118</t>
  </si>
  <si>
    <t>(((((1,8+0,3+1,8+0,3+1,7+0,3+0,3)*4)*0,62)*1,2)/1000)*6</t>
  </si>
  <si>
    <t>((((((1,8+0,3+1,8+0,3+1,7+0,3+0,3)*5)*1,1)*0,22)*1,2)/1000)*6</t>
  </si>
  <si>
    <t>((((0.7+0,7)*4)*0,62)*1,2)/1000</t>
  </si>
  <si>
    <t>(((((0,7+0,7)*5)*1,1)*0,22)*1,2)/1000</t>
  </si>
  <si>
    <t>29</t>
  </si>
  <si>
    <t>417321616</t>
  </si>
  <si>
    <t>Ztužující pásy a věnce z betonu železového (bez výztuže) tř. C 30/37</t>
  </si>
  <si>
    <t>-712343915</t>
  </si>
  <si>
    <t>(((1,8+0,3+1,8+0,3+1,7)*0,3)*0,25)*6</t>
  </si>
  <si>
    <t>30</t>
  </si>
  <si>
    <t>004-x1</t>
  </si>
  <si>
    <t>D+M+PH Provázání věnců se stávajícím domem</t>
  </si>
  <si>
    <t>-887615333</t>
  </si>
  <si>
    <t>31</t>
  </si>
  <si>
    <t>451572111</t>
  </si>
  <si>
    <t>Lože pod potrubí, stoky a drobné objekty v otevřeném výkopu z kameniva drobného těženého 0 až 4 mm</t>
  </si>
  <si>
    <t>1455564255</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</si>
  <si>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</si>
  <si>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11*(0,6*0,1)</t>
  </si>
  <si>
    <t>Komunikace pozemní</t>
  </si>
  <si>
    <t>32</t>
  </si>
  <si>
    <t>564861111</t>
  </si>
  <si>
    <t>Podklad ze štěrkodrti ŠD s rozprostřením a zhutněním, po zhutnění tl. 200 mm</t>
  </si>
  <si>
    <t>328267986</t>
  </si>
  <si>
    <t>33</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</si>
  <si>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</si>
  <si>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</si>
  <si>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-702102022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</si>
  <si>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</si>
  <si>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34</t>
  </si>
  <si>
    <t>59245018</t>
  </si>
  <si>
    <t>dlažba tvar obdélník betonová 200x100x60mm přírodní</t>
  </si>
  <si>
    <t>300270147</t>
  </si>
  <si>
    <t>132,5*1,03 'Přepočtené koeficientem množství</t>
  </si>
  <si>
    <t>Úpravy povrchů, podlahy a osazování výplní</t>
  </si>
  <si>
    <t>35</t>
  </si>
  <si>
    <t>619991001</t>
  </si>
  <si>
    <t>Zakrytí vnitřních ploch před znečištěním včetně pozdějšího odkrytí podlah fólií přilepenou lepící páskou</t>
  </si>
  <si>
    <t>-742447734</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</si>
  <si>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</si>
  <si>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Uvnitř budvy v místěch výtahu</t>
  </si>
  <si>
    <t>5*3</t>
  </si>
  <si>
    <t>36</t>
  </si>
  <si>
    <t>612131100</t>
  </si>
  <si>
    <t>Podkladní a spojovací vrstva vnitřních omítaných ploch vápenný postřik nanášený ručně celoplošně stěn</t>
  </si>
  <si>
    <t>1684675606</t>
  </si>
  <si>
    <t>Nové stěny uvnitř šachty</t>
  </si>
  <si>
    <t>(1,8+1,8+1,7)*11,1</t>
  </si>
  <si>
    <t>37</t>
  </si>
  <si>
    <t>612321121</t>
  </si>
  <si>
    <t>Omítka vápenocementová vnitřních ploch nanášená ručně jednovrstvá, tloušťky do 10 mm hladká svislých konstrukcí stěn</t>
  </si>
  <si>
    <t>612822652</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</si>
  <si>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</si>
  <si>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38</t>
  </si>
  <si>
    <t>612321191</t>
  </si>
  <si>
    <t>Omítka vápenocementová vnitřních ploch nanášená ručně Příplatek k cenám za každých dalších i započatých 5 mm tloušťky omítky přes 10 mm stěn</t>
  </si>
  <si>
    <t>-1744150756</t>
  </si>
  <si>
    <t>39</t>
  </si>
  <si>
    <t>612325302</t>
  </si>
  <si>
    <t>Vápenocementová omítka ostění nebo nadpraží štuková</t>
  </si>
  <si>
    <t>1682001682</t>
  </si>
  <si>
    <t xml:space="preserve">Poznámka k souboru cen:_x000D_
1. Ceny lze použít jen pro ocenění samostatně upravovaného ostění a nadpraží ( např. při dodatečné výměně oken nebo zárubní ) v šířce do 300 mm okolo upravovaného otvoru._x000D_
</t>
  </si>
  <si>
    <t>Vstupní dveře do výtahů uvnitř budovy</t>
  </si>
  <si>
    <t>((1,2+2,1+2,1)*0,45)*3</t>
  </si>
  <si>
    <t>622211021</t>
  </si>
  <si>
    <t>Montáž kontaktního zateplení lepením a mechanickým kotvením z polystyrenových desek nebo z kombinovaných desek na vnější stěny, tloušťky desek přes 80 do 120 mm</t>
  </si>
  <si>
    <t>-933463494</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</si>
  <si>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</si>
  <si>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Sokl</t>
  </si>
  <si>
    <t>(2,9+2,9)*0,9</t>
  </si>
  <si>
    <t>41</t>
  </si>
  <si>
    <t>28376443</t>
  </si>
  <si>
    <t>deska z polystyrénu XPS, hrana rovná a strukturovaný povrch 300kPa tl 100mm</t>
  </si>
  <si>
    <t>-2013853657</t>
  </si>
  <si>
    <t>5,22*1,05 'Přepočtené koeficientem množství</t>
  </si>
  <si>
    <t>42</t>
  </si>
  <si>
    <t>622211031</t>
  </si>
  <si>
    <t>Montáž kontaktního zateplení lepením a mechanickým kotvením z polystyrenových desek nebo z kombinovaných desek na vnější stěny, tloušťky desek přes 120 do 160 mm</t>
  </si>
  <si>
    <t>1345828210</t>
  </si>
  <si>
    <t>2,2*8,5</t>
  </si>
  <si>
    <t>(2,24*2)*9</t>
  </si>
  <si>
    <t>43</t>
  </si>
  <si>
    <t>28375952</t>
  </si>
  <si>
    <t>deska EPS 70 fasádní λ=0,039 tl 160mm</t>
  </si>
  <si>
    <t>-373039728</t>
  </si>
  <si>
    <t>59,02*1,05 'Přepočtené koeficientem množství</t>
  </si>
  <si>
    <t>44</t>
  </si>
  <si>
    <t>622221031</t>
  </si>
  <si>
    <t>Montáž kontaktního zateplení lepením a mechanickým kotvením z desek z minerální vlny s podélnou orientací vláken na vnější stěny, tloušťky desek přes 120 do 160 mm</t>
  </si>
  <si>
    <t>-2050634475</t>
  </si>
  <si>
    <t>(2,8+2,8)*0,5</t>
  </si>
  <si>
    <t>(0,68+0,68+0,2+0,2+0,68+0,68)*2,1</t>
  </si>
  <si>
    <t>1,2*0,1</t>
  </si>
  <si>
    <t>45</t>
  </si>
  <si>
    <t>63151538</t>
  </si>
  <si>
    <t>deska tepelně izolační minerální kontaktních fasád podélné vlákno λ=0,036 tl 160mm</t>
  </si>
  <si>
    <t>-1308971385</t>
  </si>
  <si>
    <t>9,472*1,05 'Přepočtené koeficientem množství</t>
  </si>
  <si>
    <t>46</t>
  </si>
  <si>
    <t>622251101</t>
  </si>
  <si>
    <t>Montáž kontaktního zateplení lepením a mechanickým kotvením Příplatek k cenám za zápustnou montáž kotev s použitím tepelněizolačních zátek na vnější stěny z polystyrenu</t>
  </si>
  <si>
    <t>815166700</t>
  </si>
  <si>
    <t>5.22+59.02</t>
  </si>
  <si>
    <t>47</t>
  </si>
  <si>
    <t>622251105</t>
  </si>
  <si>
    <t>Montáž kontaktního zateplení lepením a mechanickým kotvením Příplatek k cenám za zápustnou montáž kotev s použitím tepelněizolačních zátek na vnější stěny z minerální vlny</t>
  </si>
  <si>
    <t>1277783031</t>
  </si>
  <si>
    <t>48</t>
  </si>
  <si>
    <t>622142001</t>
  </si>
  <si>
    <t>Potažení vnějších ploch pletivem v ploše nebo pruzích, na plném podkladu sklovláknitým vtlačením do tmelu stěn</t>
  </si>
  <si>
    <t>-1426242349</t>
  </si>
  <si>
    <t xml:space="preserve">Poznámka k souboru cen:_x000D_
1. V cenách -2001 jsou započteny i náklady na tmel._x000D_
</t>
  </si>
  <si>
    <t>Kolem výtahových dveří</t>
  </si>
  <si>
    <t>(1,2+2,1+2,1)*0,16</t>
  </si>
  <si>
    <t>49</t>
  </si>
  <si>
    <t>622143003</t>
  </si>
  <si>
    <t>Montáž omítkových profilů plastových, pozinkovaných nebo dřevěných upevněných vtlačením do podkladní vrstvy nebo přibitím rohových s tkaninou</t>
  </si>
  <si>
    <t>724665954</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</si>
  <si>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</si>
  <si>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1,2+2,1+2,1+2,1+2,1+2,1+2,1+10+10</t>
  </si>
  <si>
    <t>50</t>
  </si>
  <si>
    <t>59051486</t>
  </si>
  <si>
    <t>profil rohový PVC 15x15mm s výztužnou tkaninou š 100mm pro ETICS</t>
  </si>
  <si>
    <t>-668641328</t>
  </si>
  <si>
    <t>33,8*1,2 'Přepočtené koeficientem množství</t>
  </si>
  <si>
    <t>51</t>
  </si>
  <si>
    <t>622143004</t>
  </si>
  <si>
    <t>Montáž omítkových profilů plastových, pozinkovaných nebo dřevěných upevněných vtlačením do podkladní vrstvy nebo přibitím začišťovacích samolepících pro vytvoření dilatujícího spoje s okenním rámem</t>
  </si>
  <si>
    <t>-2103570021</t>
  </si>
  <si>
    <t>1,2+2,1+2,1</t>
  </si>
  <si>
    <t>52</t>
  </si>
  <si>
    <t>28342205</t>
  </si>
  <si>
    <t>profil začišťovací PVC 6mm s výztužnou tkaninou pro ostění ETICS</t>
  </si>
  <si>
    <t>-2076128754</t>
  </si>
  <si>
    <t>5,4*1,2 'Přepočtené koeficientem množství</t>
  </si>
  <si>
    <t>53</t>
  </si>
  <si>
    <t>622252001</t>
  </si>
  <si>
    <t>Montáž profilů kontaktního zateplení zakládacích soklových připevněných hmoždinkami</t>
  </si>
  <si>
    <t>-1570438451</t>
  </si>
  <si>
    <t xml:space="preserve">Poznámka k souboru cen:_x000D_
1. V cenách jsou započteny náklady na osazení lišt._x000D_
2. V cenách nejsou započteny náklady dodávku lišt; tyto se ocení ve specifikaci. Ztratné lze stanovit ve výši 5%._x000D_
</t>
  </si>
  <si>
    <t>2,94+2,94+0,6+0,6+0,84+0,84+0,2+0,2</t>
  </si>
  <si>
    <t>54</t>
  </si>
  <si>
    <t>59051653</t>
  </si>
  <si>
    <t>profil zakládací Al tl 0,7mm pro ETICS pro izolant tl 160mm</t>
  </si>
  <si>
    <t>-1602795316</t>
  </si>
  <si>
    <t>9,16*1,05 'Přepočtené koeficientem množství</t>
  </si>
  <si>
    <t>55</t>
  </si>
  <si>
    <t>622511111</t>
  </si>
  <si>
    <t>Omítka tenkovrstvá akrylátová vnějších ploch probarvená, včetně penetrace podkladu mozaiková střednězrnná stěn</t>
  </si>
  <si>
    <t>-85123317</t>
  </si>
  <si>
    <t>(0,6+0,68+0,6+0,68+0,06+0,16+0,06+0,16)*0,9</t>
  </si>
  <si>
    <t>56</t>
  </si>
  <si>
    <t>622531011</t>
  </si>
  <si>
    <t>Omítka tenkovrstvá silikonová vnějších ploch probarvená, včetně penetrace podkladu zrnitá, tloušťky 1,5 mm stěn</t>
  </si>
  <si>
    <t>-147930005</t>
  </si>
  <si>
    <t>0,864+5,22+59,02+9,472-7,92</t>
  </si>
  <si>
    <t>57</t>
  </si>
  <si>
    <t>631311115</t>
  </si>
  <si>
    <t>Mazanina z betonu prostého bez zvýšených nároků na prostředí tl. přes 50 do 80 mm tř. C 20/25</t>
  </si>
  <si>
    <t>226041083</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</si>
  <si>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</si>
  <si>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Ve výtahové šachtě</t>
  </si>
  <si>
    <t>(1,8*1,7)*0,08</t>
  </si>
  <si>
    <t>58</t>
  </si>
  <si>
    <t>631319011</t>
  </si>
  <si>
    <t>Příplatek k cenám mazanin za úpravu povrchu mazaniny přehlazením, mazanina tl. přes 50 do 80 mm</t>
  </si>
  <si>
    <t>-1466246748</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</si>
  <si>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</si>
  <si>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59</t>
  </si>
  <si>
    <t>631319171</t>
  </si>
  <si>
    <t>Příplatek k cenám mazanin za stržení povrchu spodní vrstvy mazaniny latí před vložením výztuže nebo pletiva pro tl. obou vrstev mazaniny přes 50 do 80 mm</t>
  </si>
  <si>
    <t>904120864</t>
  </si>
  <si>
    <t>60</t>
  </si>
  <si>
    <t>631362021</t>
  </si>
  <si>
    <t>Výztuž mazanin ze svařovaných sítí z drátů typu KARI</t>
  </si>
  <si>
    <t>887205522</t>
  </si>
  <si>
    <t xml:space="preserve">Poznámka k souboru cen:_x000D_
1. Výztuž podezdívek příček se oceňuje položkou 278 36-1111 souboru cen 278 36-11.1 - Výztuž základu (podezdívky) betonového._x000D_
</t>
  </si>
  <si>
    <t>(((1,8*1,7)*4,44)*1,3)/1000</t>
  </si>
  <si>
    <t>61</t>
  </si>
  <si>
    <t>634112112</t>
  </si>
  <si>
    <t>Obvodová dilatace mezi stěnou a mazaninou nebo potěrem podlahovým páskem z pěnového PE tl. do 10 mm, výšky 100 mm</t>
  </si>
  <si>
    <t>1445430955</t>
  </si>
  <si>
    <t>1,8+1,8+1,7+1,7</t>
  </si>
  <si>
    <t>62</t>
  </si>
  <si>
    <t>006-x1</t>
  </si>
  <si>
    <t>D+M+PH Doplnění podlah v místě odbouraných parapetů oken</t>
  </si>
  <si>
    <t>1141470264</t>
  </si>
  <si>
    <t>Ostatní konstrukce a práce, bourání</t>
  </si>
  <si>
    <t>63</t>
  </si>
  <si>
    <t>009-x1</t>
  </si>
  <si>
    <t>Demolice stávajícího schodiště vč. zábradlí a základových konstrukcí vč. likvidace odpadu</t>
  </si>
  <si>
    <t>-1241654658</t>
  </si>
  <si>
    <t>64</t>
  </si>
  <si>
    <t>968082016</t>
  </si>
  <si>
    <t>Vybourání plastových rámů oken s křídly, dveřních zárubní, vrat rámu oken s křídly, plochy přes 1 do 2 m2</t>
  </si>
  <si>
    <t>1116812476</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</si>
  <si>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</si>
  <si>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(1,2*1,2)*2</t>
  </si>
  <si>
    <t>65</t>
  </si>
  <si>
    <t>968082022</t>
  </si>
  <si>
    <t>Vybourání plastových rámů oken s křídly, dveřních zárubní, vrat dveřních zárubní, plochy přes 2 do 4 m2</t>
  </si>
  <si>
    <t>2022585489</t>
  </si>
  <si>
    <t>1,2*2,1</t>
  </si>
  <si>
    <t>66</t>
  </si>
  <si>
    <t>962032230</t>
  </si>
  <si>
    <t>Bourání zdiva nadzákladového z cihel nebo tvárnic z cihel pálených nebo vápenopískových, na maltu vápennou nebo vápenocementovou, objemu do 1 m3</t>
  </si>
  <si>
    <t>-1567146804</t>
  </si>
  <si>
    <t xml:space="preserve">Poznámka k souboru cen:_x000D_
1. Bourání pilířů o průřezu přes 0,36 m2 se oceňuje příslušnými cenami -2230, -2231, -2240, -2241,-2253 a -2254 jako bourání zdiva nadzákladového cihelného._x000D_
</t>
  </si>
  <si>
    <t>Odbourání parapetů oken</t>
  </si>
  <si>
    <t>((1,2*0,9)*0,45)*2</t>
  </si>
  <si>
    <t>67</t>
  </si>
  <si>
    <t>978013191</t>
  </si>
  <si>
    <t>Otlučení vápenných nebo vápenocementových omítek vnitřních ploch stěn s vyškrabáním spar, s očištěním zdiva, v rozsahu přes 50 do 100 %</t>
  </si>
  <si>
    <t>1849079083</t>
  </si>
  <si>
    <t xml:space="preserve">Poznámka k souboru cen:_x000D_
1. Položky lze použít i pro ocenění otlučení sádrových, hliněných apod. vnitřních omítek._x000D_
</t>
  </si>
  <si>
    <t>Ostění a nadpraží původních výplní</t>
  </si>
  <si>
    <t>(1,2+2,1+2,1+1,2+1,2+1,2+1,2+1,2+1,2)*0,45</t>
  </si>
  <si>
    <t>68</t>
  </si>
  <si>
    <t>009-x2</t>
  </si>
  <si>
    <t>D+M+PH Odvětrání výtahové šachty</t>
  </si>
  <si>
    <t>-2104892368</t>
  </si>
  <si>
    <t>69</t>
  </si>
  <si>
    <t>916231213</t>
  </si>
  <si>
    <t>Osazení chodníkového obrubníku betonového se zřízením lože, s vyplněním a zatřením spár cementovou maltou stojatého s boční opěrou z betonu prostého, do lože z betonu prostého</t>
  </si>
  <si>
    <t>-1352477335</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</si>
  <si>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</si>
  <si>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25,43+3,5+2,3+11,3+10+4+3,5+4+4+8+4</t>
  </si>
  <si>
    <t>70</t>
  </si>
  <si>
    <t>59217016</t>
  </si>
  <si>
    <t>obrubník betonový chodníkový 1000x80x250mm</t>
  </si>
  <si>
    <t>-1938846659</t>
  </si>
  <si>
    <t>80,03*1,1 'Přepočtené koeficientem množství</t>
  </si>
  <si>
    <t>71</t>
  </si>
  <si>
    <t>941211112</t>
  </si>
  <si>
    <t>Montáž lešení řadového rámového lehkého pracovního s podlahami s provozním zatížením tř. 3 do 200 kg/m2 šířky tř. SW06 přes 0,6 do 0,9 m, výšky přes 10 do 25 m</t>
  </si>
  <si>
    <t>-1147253994</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</si>
  <si>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</si>
  <si>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(3+3+4)*12</t>
  </si>
  <si>
    <t>72</t>
  </si>
  <si>
    <t>941211211</t>
  </si>
  <si>
    <t>Montáž lešení řadového rámového lehkého pracovního s podlahami s provozním zatížením tř. 3 do 200 kg/m2 Příplatek za první a každý další den použití lešení k ceně -1111 nebo -1112</t>
  </si>
  <si>
    <t>630114091</t>
  </si>
  <si>
    <t>120*60</t>
  </si>
  <si>
    <t>73</t>
  </si>
  <si>
    <t>941211812</t>
  </si>
  <si>
    <t>Demontáž lešení řadového rámového lehkého pracovního s provozním zatížením tř. 3 do 200 kg/m2 šířky tř. SW06 přes 0,6 do 0,9 m, výšky přes 10 do 25 m</t>
  </si>
  <si>
    <t>1815374547</t>
  </si>
  <si>
    <t xml:space="preserve">Poznámka k souboru cen:_x000D_
1. Demontáž lešení řadového rámového lehkého výšky přes 40 m se oceňuje individuálně._x000D_
</t>
  </si>
  <si>
    <t>74</t>
  </si>
  <si>
    <t>943111112</t>
  </si>
  <si>
    <t>Montáž lešení prostorového trubkového lehkého pracovního bez podlah s provozním zatížením tř. 3 do 200 kg/m2, výšky přes 10 do 20 m</t>
  </si>
  <si>
    <t>-2140086438</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</si>
  <si>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</si>
  <si>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Uvnitř šachty</t>
  </si>
  <si>
    <t>(1,8*1,7)*11,1</t>
  </si>
  <si>
    <t>75</t>
  </si>
  <si>
    <t>943111212</t>
  </si>
  <si>
    <t>Montáž lešení prostorového trubkového lehkého pracovního bez podlah Příplatek za první a každý další den použití lešení k ceně -1112</t>
  </si>
  <si>
    <t>1290437026</t>
  </si>
  <si>
    <t>33,966*30</t>
  </si>
  <si>
    <t>76</t>
  </si>
  <si>
    <t>943111812</t>
  </si>
  <si>
    <t>Demontáž lešení prostorového trubkového lehkého pracovního bez podlah s provozním zatížením tř. 3 do 200 kg/m2, výšky přes 10 do 20 m</t>
  </si>
  <si>
    <t>93151579</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</si>
  <si>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</si>
  <si>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77</t>
  </si>
  <si>
    <t>943121129</t>
  </si>
  <si>
    <t>Montáž lešení prostorového trubkového těžkého pracovního nebo podpěrného bez podlah Příplatek k cenám za půdorysnou plochu do 6 m2</t>
  </si>
  <si>
    <t>1223959546</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</si>
  <si>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3. U podpěrného lešení prostorového zřizovaného pro bednění se z výšky lešení odečítá 6 m (podpěrná konstrukce do výšky 6 m je započítána v cenách bednění katalogu 801-1) a to pouze v případě, že se podpěrná konstrukce a bednění předává jako celek. Výškou se rozumí vzdálenost od spodní plochy podkladních prvků podpěrného lešení až ke spodní ploše nejvýše položeného prvku podhledu podpírané konstrukce._x000D_
</t>
  </si>
  <si>
    <t>78</t>
  </si>
  <si>
    <t>944511111</t>
  </si>
  <si>
    <t>Montáž ochranné sítě zavěšené na konstrukci lešení z textilie z umělých vláken</t>
  </si>
  <si>
    <t>1167331733</t>
  </si>
  <si>
    <t xml:space="preserve">Poznámka k souboru cen:_x000D_
1. V cenách nejsou započteny náklady na lešení potřebné pro zavěšení sítí; toto lešení se oceňuje příslušnými cenami lešení._x000D_
</t>
  </si>
  <si>
    <t>79</t>
  </si>
  <si>
    <t>944511211</t>
  </si>
  <si>
    <t>Montáž ochranné sítě Příplatek za první a každý další den použití sítě k ceně -1111</t>
  </si>
  <si>
    <t>8874222</t>
  </si>
  <si>
    <t>80</t>
  </si>
  <si>
    <t>944511811</t>
  </si>
  <si>
    <t>Demontáž ochranné sítě zavěšené na konstrukci lešení z textilie z umělých vláken</t>
  </si>
  <si>
    <t>-307227178</t>
  </si>
  <si>
    <t>81</t>
  </si>
  <si>
    <t>949101111</t>
  </si>
  <si>
    <t>Lešení pomocné pracovní pro objekty pozemních staveb pro zatížení do 150 kg/m2, o výšce lešeňové podlahy do 1,9 m</t>
  </si>
  <si>
    <t>-262555299</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</si>
  <si>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</si>
  <si>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Uvnitř budovy</t>
  </si>
  <si>
    <t>2*3</t>
  </si>
  <si>
    <t>82</t>
  </si>
  <si>
    <t>952901111</t>
  </si>
  <si>
    <t>Vyčištění budov nebo objektů před předáním do užívání budov bytové nebo občanské výstavby, světlé výšky podlaží do 4 m</t>
  </si>
  <si>
    <t>2132183774</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</si>
  <si>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</si>
  <si>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997</t>
  </si>
  <si>
    <t>Přesun sutě</t>
  </si>
  <si>
    <t>83</t>
  </si>
  <si>
    <t>997013212</t>
  </si>
  <si>
    <t>Vnitrostaveništní doprava suti a vybouraných hmot vodorovně do 50 m svisle ručně pro budovy a haly výšky přes 6 do 9 m</t>
  </si>
  <si>
    <t>-1764404065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</si>
  <si>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</si>
  <si>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84</t>
  </si>
  <si>
    <t>997002611</t>
  </si>
  <si>
    <t>Nakládání suti a vybouraných hmot na dopravní prostředek pro vodorovné přemístění</t>
  </si>
  <si>
    <t>-106581594</t>
  </si>
  <si>
    <t xml:space="preserve">Poznámka k souboru cen:_x000D_
1. Cena platí i pro překládání při lomené dopravě._x000D_
2. Cenu nelze použít při dopravě po železnici, po vodě nebo ručně._x000D_
</t>
  </si>
  <si>
    <t>85</t>
  </si>
  <si>
    <t>997013501</t>
  </si>
  <si>
    <t>Odvoz suti a vybouraných hmot na skládku nebo meziskládku se složením, na vzdálenost do 1 km</t>
  </si>
  <si>
    <t>1251585509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</si>
  <si>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</si>
  <si>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86</t>
  </si>
  <si>
    <t>997013509</t>
  </si>
  <si>
    <t>Odvoz suti a vybouraných hmot na skládku nebo meziskládku se složením, na vzdálenost Příplatek k ceně za každý další i započatý 1 km přes 1 km</t>
  </si>
  <si>
    <t>1974334628</t>
  </si>
  <si>
    <t>31,503*12</t>
  </si>
  <si>
    <t>87</t>
  </si>
  <si>
    <t>997013601</t>
  </si>
  <si>
    <t>Poplatek za uložení stavebního odpadu na skládce (skládkovné) z prostého betonu zatříděného do Katalogu odpadů pod kódem 17 01 01</t>
  </si>
  <si>
    <t>-637342430</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</si>
  <si>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</si>
  <si>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88</t>
  </si>
  <si>
    <t>997013603</t>
  </si>
  <si>
    <t>Poplatek za uložení stavebního odpadu na skládce (skládkovné) cihelného zatříděného do Katalogu odpadů pod kódem 17 01 02</t>
  </si>
  <si>
    <t>2139290007</t>
  </si>
  <si>
    <t>89</t>
  </si>
  <si>
    <t>997013631</t>
  </si>
  <si>
    <t>Poplatek za uložení stavebního odpadu na skládce (skládkovné) směsného stavebního a demoličního zatříděného do Katalogu odpadů pod kódem 17 09 04</t>
  </si>
  <si>
    <t>-863469471</t>
  </si>
  <si>
    <t>90</t>
  </si>
  <si>
    <t>997013655</t>
  </si>
  <si>
    <t>-1242991506</t>
  </si>
  <si>
    <t>998</t>
  </si>
  <si>
    <t>Přesun hmot</t>
  </si>
  <si>
    <t>91</t>
  </si>
  <si>
    <t>998018002</t>
  </si>
  <si>
    <t>Přesun hmot pro budovy občanské výstavby, bydlení, výrobu a služby ruční - bez užití mechanizace vodorovná dopravní vzdálenost do 100 m pro budovy s jakoukoliv nosnou konstrukcí výšky přes 6 do 12 m</t>
  </si>
  <si>
    <t>620039162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</si>
  <si>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</si>
  <si>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</si>
  <si>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</si>
  <si>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</si>
  <si>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</si>
  <si>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92</t>
  </si>
  <si>
    <t>711111002</t>
  </si>
  <si>
    <t>Provedení izolace proti zemní vlhkosti natěradly a tmely za studena na ploše vodorovné V nátěrem lakem asfaltovým</t>
  </si>
  <si>
    <t>-1762097658</t>
  </si>
  <si>
    <t xml:space="preserve">Poznámka k souboru cen:_x000D_
1. Izolace plochy jednotlivě do 10 m2 se oceňují skladebně cenou příslušné izolace a cenou 711 19-9095 Příplatek za plochu do 10 m2._x000D_
</t>
  </si>
  <si>
    <t>2,1*2,3</t>
  </si>
  <si>
    <t>(0,6*0,3)*2</t>
  </si>
  <si>
    <t>93</t>
  </si>
  <si>
    <t>711112002</t>
  </si>
  <si>
    <t>Provedení izolace proti zemní vlhkosti natěradly a tmely za studena na ploše svislé S nátěrem lakem asfaltovým</t>
  </si>
  <si>
    <t>-1174192851</t>
  </si>
  <si>
    <t>(2,1+2,1)*1,2</t>
  </si>
  <si>
    <t>2,3*1,2</t>
  </si>
  <si>
    <t>2,3*2,1</t>
  </si>
  <si>
    <t>94</t>
  </si>
  <si>
    <t>11163152</t>
  </si>
  <si>
    <t>lak hydroizolační asfaltový</t>
  </si>
  <si>
    <t>-1417171706</t>
  </si>
  <si>
    <t>5,19+14,13</t>
  </si>
  <si>
    <t>19,32*0,00041 'Přepočtené koeficientem množství</t>
  </si>
  <si>
    <t>95</t>
  </si>
  <si>
    <t>711141559</t>
  </si>
  <si>
    <t>Provedení izolace proti zemní vlhkosti pásy přitavením NAIP na ploše vodorovné V</t>
  </si>
  <si>
    <t>681583731</t>
  </si>
  <si>
    <t xml:space="preserve">Poznámka k souboru cen:_x000D_
1. Izolace plochy jednotlivě do 10 m2 se oceňují skladebně cenou příslušné izolace a cenou 711 19-9097 Příplatek za plochu do 10 m2._x000D_
</t>
  </si>
  <si>
    <t>2 vrstvy</t>
  </si>
  <si>
    <t>5,19*2</t>
  </si>
  <si>
    <t>96</t>
  </si>
  <si>
    <t>711142559</t>
  </si>
  <si>
    <t>Provedení izolace proti zemní vlhkosti pásy přitavením NAIP na ploše svislé S</t>
  </si>
  <si>
    <t>1053618021</t>
  </si>
  <si>
    <t>97</t>
  </si>
  <si>
    <t>62853004</t>
  </si>
  <si>
    <t>pás asfaltový natavitelný modifikovaný SBS tl 4,0mm s vložkou ze skleněné tkaniny a spalitelnou PE fólií nebo jemnozrnným minerálním posypem na horním povrchu</t>
  </si>
  <si>
    <t>833487562</t>
  </si>
  <si>
    <t>10,38+14,13</t>
  </si>
  <si>
    <t>24,51*1,2 'Přepočtené koeficientem množství</t>
  </si>
  <si>
    <t>98</t>
  </si>
  <si>
    <t>998711202</t>
  </si>
  <si>
    <t>Přesun hmot pro izolace proti vodě, vlhkosti a plynům stanovený procentní sazbou (%) z ceny vodorovná dopravní vzdálenost do 50 m v objektech výšky přes 6 do 12 m</t>
  </si>
  <si>
    <t>%</t>
  </si>
  <si>
    <t>2035586368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</si>
  <si>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</si>
  <si>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</si>
  <si>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</si>
  <si>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99</t>
  </si>
  <si>
    <t>712431111</t>
  </si>
  <si>
    <t>Provedení povlakové krytiny střech šikmých přes 10° do 30° pásy na sucho podkladní samolepící asfaltový pás</t>
  </si>
  <si>
    <t>46990432</t>
  </si>
  <si>
    <t xml:space="preserve">Poznámka k souboru cen:_x000D_
1. Povlakové krytiny střech jednotlivě do 10 m2 se oceňují skladebně cenou příslušné izolace a cenou 712 49-9096 Příplatek za plochu do 10 m2, a to jen při položení pásů za použití natěradel nebo tmelů za horka._x000D_
</t>
  </si>
  <si>
    <t>Zastřešení výtahu</t>
  </si>
  <si>
    <t>2,35*(1,57*2)</t>
  </si>
  <si>
    <t>Stříška nad vstupem</t>
  </si>
  <si>
    <t>0,95*(1,57*2)</t>
  </si>
  <si>
    <t>100</t>
  </si>
  <si>
    <t>62866281</t>
  </si>
  <si>
    <t>pás asfaltový samolepicí modifikovaný SBS tl 3,0mm s vložkou ze skleněné tkaniny se spalitelnou fólií nebo jemnozrnným minerálním posypem nebo textilií na horním povrchu</t>
  </si>
  <si>
    <t>-414021042</t>
  </si>
  <si>
    <t>10,362*1,2 'Přepočtené koeficientem množství</t>
  </si>
  <si>
    <t>101</t>
  </si>
  <si>
    <t>712441559</t>
  </si>
  <si>
    <t>Provedení povlakové krytiny střech šikmých přes 10° do 30° pásy přitavením NAIP v plné ploše</t>
  </si>
  <si>
    <t>-492669078</t>
  </si>
  <si>
    <t xml:space="preserve">Poznámka k souboru cen:_x000D_
1. Povlakové krytiny střech jednotlivě do 10 m2 se oceňují skladebně cenou příslušné izolace a cenou 712 49-9097 Příplatek za plochu do 10 m2._x000D_
</t>
  </si>
  <si>
    <t>102</t>
  </si>
  <si>
    <t>62855007</t>
  </si>
  <si>
    <t>pás asfaltový natavitelný modifikovaný SBS tl 4,5mm s vložkou z polyesterové vyztužené rohože a hrubozrnným břidličným posypem na horním povrchu</t>
  </si>
  <si>
    <t>-717846127</t>
  </si>
  <si>
    <t>103</t>
  </si>
  <si>
    <t>998712202</t>
  </si>
  <si>
    <t>Přesun hmot pro povlakové krytiny stanovený procentní sazbou (%) z ceny vodorovná dopravní vzdálenost do 50 m v objektech výšky přes 6 do 12 m</t>
  </si>
  <si>
    <t>69565437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</si>
  <si>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</si>
  <si>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</si>
  <si>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</si>
  <si>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104</t>
  </si>
  <si>
    <t>713151111</t>
  </si>
  <si>
    <t>Montáž tepelné izolace střech šikmých rohožemi, pásy, deskami (izolační materiál ve specifikaci) kladenými volně mezi krokve</t>
  </si>
  <si>
    <t>-1789370658</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</si>
  <si>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</si>
  <si>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(1,36*2)*2,24</t>
  </si>
  <si>
    <t>105</t>
  </si>
  <si>
    <t>63166765</t>
  </si>
  <si>
    <t>pás tepelně izolační mezi krokve λ=0,036-0,037 tl 120mm</t>
  </si>
  <si>
    <t>-1353159766</t>
  </si>
  <si>
    <t>6,093*1,1 'Přepočtené koeficientem množství</t>
  </si>
  <si>
    <t>106</t>
  </si>
  <si>
    <t>713151141</t>
  </si>
  <si>
    <t>Montáž tepelné izolace střech šikmých rohožemi, pásy, deskami (izolační materiál ve specifikaci) připevněné sponkami reflexní pod krokve parotěsná , tloušťka izolace do 5 mm</t>
  </si>
  <si>
    <t>-1605484313</t>
  </si>
  <si>
    <t>107</t>
  </si>
  <si>
    <t>28329274</t>
  </si>
  <si>
    <t>fólie PE vyztužená pro parotěsnou vrstvu (reakce na oheň - třída E) 110g/m2</t>
  </si>
  <si>
    <t>-879281542</t>
  </si>
  <si>
    <t>6,093*1,15 'Přepočtené koeficientem množství</t>
  </si>
  <si>
    <t>108</t>
  </si>
  <si>
    <t>998713202</t>
  </si>
  <si>
    <t>Přesun hmot pro izolace tepelné stanovený procentní sazbou (%) z ceny vodorovná dopravní vzdálenost do 50 m v objektech výšky přes 6 do 12 m</t>
  </si>
  <si>
    <t>1569170273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</si>
  <si>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</si>
  <si>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</si>
  <si>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</si>
  <si>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109</t>
  </si>
  <si>
    <t>721173315</t>
  </si>
  <si>
    <t>Potrubí z trub PVC SN4 dešťové DN 110</t>
  </si>
  <si>
    <t>985840542</t>
  </si>
  <si>
    <t xml:space="preserve">Poznámka k souboru cen:_x000D_
1. Cenami -3315 až -3317 se oceňuje svislé potrubí od střešního vtoku po čisticí kus._x000D_
</t>
  </si>
  <si>
    <t>110</t>
  </si>
  <si>
    <t>721290111</t>
  </si>
  <si>
    <t>Zkouška těsnosti kanalizace v objektech vodou do DN 125</t>
  </si>
  <si>
    <t>-91595111</t>
  </si>
  <si>
    <t>111</t>
  </si>
  <si>
    <t>721-x1</t>
  </si>
  <si>
    <t>D+M Odvodňovací žlab polymerbetonový vč. vpusti, čel, roštů apod...</t>
  </si>
  <si>
    <t>-1144338088</t>
  </si>
  <si>
    <t>112</t>
  </si>
  <si>
    <t>721-x2</t>
  </si>
  <si>
    <t>D+M Napojení dešťové kanalizace na stávající šachtu vč. utěsnění otvoru</t>
  </si>
  <si>
    <t>815622813</t>
  </si>
  <si>
    <t>113</t>
  </si>
  <si>
    <t>998721202</t>
  </si>
  <si>
    <t>Přesun hmot pro vnitřní kanalizace stanovený procentní sazbou (%) z ceny vodorovná dopravní vzdálenost do 50 m v objektech výšky přes 6 do 12 m</t>
  </si>
  <si>
    <t>-343318309</t>
  </si>
  <si>
    <t>762</t>
  </si>
  <si>
    <t>Konstrukce tesařské</t>
  </si>
  <si>
    <t>114</t>
  </si>
  <si>
    <t>762-x1</t>
  </si>
  <si>
    <t>Odstranění stávající dřevěné pergoly vč. likvidace</t>
  </si>
  <si>
    <t>2002820211</t>
  </si>
  <si>
    <t>115</t>
  </si>
  <si>
    <t>762083122</t>
  </si>
  <si>
    <t>Práce společné pro tesařské konstrukce impregnace řeziva máčením proti dřevokaznému hmyzu, houbám a plísním, třída ohrožení 3 a 4 (dřevo v exteriéru)</t>
  </si>
  <si>
    <t>1620963018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</si>
  <si>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5. Soubor cen 762 08-3 Impregnace řeziva neobsahuje položky pro ocenění imregnace řeziva nátěrem; tyto se oceňují příslušnými cenami souboru cen 783 2. -31.1 Napouštěcí nátěr tesařských konstrukcí, katalogu 800-783 Nátěry._x000D_
6. Soubor cen 762 08-5 Montáž ocelových spojovacích prostředků neobsahuje položky pro ocenění chemických kotev; tyto lze ocenit příslušnými cenami souboru cen 953 96 Kotvy chemické, katalogu 801-1 Budovy a haly - konstrukce zděné a monolitické._x000D_
7. V cenách 762 08-5 nejsou započteny náklady na dodávku spojovacích prostředků; tato dodávka se oceňuje ve specifikaci._x000D_
8. U položek 762 08-6 se určení cen řídí hmotností jednotlivě montovaného dílu konstrukce, dodávka veškerého materiálu se oceňuje ve specifikaci._x000D_
</t>
  </si>
  <si>
    <t>0,446+0,286</t>
  </si>
  <si>
    <t>116</t>
  </si>
  <si>
    <t>762332131</t>
  </si>
  <si>
    <t>Montáž vázaných konstrukcí krovů střech pultových, sedlových, valbových, stanových čtvercového nebo obdélníkového půdorysu z řeziva hraněného průřezové plochy do 120 cm2</t>
  </si>
  <si>
    <t>1528695707</t>
  </si>
  <si>
    <t xml:space="preserve">Poznámka k souboru cen:_x000D_
1. V cenách nejsou započteny náklady na montáž kotevních želez s připojením k dřevěné konstrukci; tyto se ocení příslušnými cenami souboru cen 762 08-5 tohoto katalogu._x000D_
2. V cenách 762 33-5 nejsou započteny náklady na podpory (např. vazníky)._x000D_
3. V cenách nejsou započteny náklady na montáž kotevních želez s připojením k dřevěné konstrukci; tyto se ocení příslušnými položkami souboru cen 762 08-5 tohoto katalogu._x000D_
4. V cenách 762 33-5 nejsou započteny náklady na podpory (např. vazníky)._x000D_
</t>
  </si>
  <si>
    <t>Pozednice 100x100mm</t>
  </si>
  <si>
    <t>2,35*2</t>
  </si>
  <si>
    <t>Krokev 80x120mm</t>
  </si>
  <si>
    <t>1,56*8</t>
  </si>
  <si>
    <t>Vrcholová vaznice 100x100mm</t>
  </si>
  <si>
    <t>2,35</t>
  </si>
  <si>
    <t>Kleština 30x80mm</t>
  </si>
  <si>
    <t>2,68*6</t>
  </si>
  <si>
    <t>Mezisoučet</t>
  </si>
  <si>
    <t>0,95*2</t>
  </si>
  <si>
    <t>1,56*6</t>
  </si>
  <si>
    <t>0,95</t>
  </si>
  <si>
    <t>117</t>
  </si>
  <si>
    <t>60512125</t>
  </si>
  <si>
    <t>hranol stavební řezivo průřezu do 120cm2 do dl 6m</t>
  </si>
  <si>
    <t>1777568953</t>
  </si>
  <si>
    <t>(2,35*2)*(0,1*0,1)</t>
  </si>
  <si>
    <t>(1,56*8)*(0,08*0,12)</t>
  </si>
  <si>
    <t>2,35*(0,1*0,1)</t>
  </si>
  <si>
    <t>(2,68*6)*(0,03*0,08)</t>
  </si>
  <si>
    <t>(0,95*2)*(0,1*0,1)</t>
  </si>
  <si>
    <t>(1,56*6)*(0,08*0,12)</t>
  </si>
  <si>
    <t>0,95*(0,1*0,1)</t>
  </si>
  <si>
    <t>0,388*1,15 'Přepočtené koeficientem množství</t>
  </si>
  <si>
    <t>118</t>
  </si>
  <si>
    <t>762341210</t>
  </si>
  <si>
    <t>Bednění a laťování montáž bednění střech rovných a šikmých sklonu do 60° s vyřezáním otvorů z prken hrubých na sraz tl. do 32 mm</t>
  </si>
  <si>
    <t>1696382665</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</si>
  <si>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</si>
  <si>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119</t>
  </si>
  <si>
    <t>60515111</t>
  </si>
  <si>
    <t>řezivo jehličnaté boční prkno 20-30mm</t>
  </si>
  <si>
    <t>-1719652642</t>
  </si>
  <si>
    <t>10,362*0,024</t>
  </si>
  <si>
    <t>0,249*1,15 'Přepočtené koeficientem množství</t>
  </si>
  <si>
    <t>120</t>
  </si>
  <si>
    <t>762341660</t>
  </si>
  <si>
    <t>Bednění a laťování montáž bednění štítových okapových říms, krajnic, závětrných prken a žaluzií ve spádu nebo rovnoběžně s okapem z palubek</t>
  </si>
  <si>
    <t>248120039</t>
  </si>
  <si>
    <t>(2,35*2)*(0,17+0,15)</t>
  </si>
  <si>
    <t>(1,57*2)*(0,12+0,15)</t>
  </si>
  <si>
    <t>(0,95*2)*(0,17+0,15)</t>
  </si>
  <si>
    <t>1,6*0,95</t>
  </si>
  <si>
    <t>121</t>
  </si>
  <si>
    <t>61191155</t>
  </si>
  <si>
    <t>palubky obkladové smrk profil klasický 19x116mm jakost A/B</t>
  </si>
  <si>
    <t>200460568</t>
  </si>
  <si>
    <t>5,328*1,15 'Přepočtené koeficientem množství</t>
  </si>
  <si>
    <t>122</t>
  </si>
  <si>
    <t>762395000</t>
  </si>
  <si>
    <t>Spojovací prostředky krovů, bednění a laťování, nadstřešních konstrukcí svory, prkna, hřebíky, pásová ocel, vruty</t>
  </si>
  <si>
    <t>152869651</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</si>
  <si>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</si>
  <si>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0,388+0,249+(5,328*0,019)</t>
  </si>
  <si>
    <t>123</t>
  </si>
  <si>
    <t>998762202</t>
  </si>
  <si>
    <t>Přesun hmot pro konstrukce tesařské stanovený procentní sazbou (%) z ceny vodorovná dopravní vzdálenost do 50 m v objektech výšky přes 6 do 12 m</t>
  </si>
  <si>
    <t>-2012774049</t>
  </si>
  <si>
    <t>764</t>
  </si>
  <si>
    <t>Konstrukce klempířské</t>
  </si>
  <si>
    <t>124</t>
  </si>
  <si>
    <t>764002851</t>
  </si>
  <si>
    <t>Demontáž klempířských konstrukcí oplechování parapetů do suti</t>
  </si>
  <si>
    <t>-734018462</t>
  </si>
  <si>
    <t>1.2+1.2</t>
  </si>
  <si>
    <t>125</t>
  </si>
  <si>
    <t>764212633</t>
  </si>
  <si>
    <t>Oplechování střešních prvků z pozinkovaného plechu s povrchovou úpravou štítu závětrnou lištou rš 250 mm</t>
  </si>
  <si>
    <t>1454064908</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</si>
  <si>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</si>
  <si>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1,56*2</t>
  </si>
  <si>
    <t>126</t>
  </si>
  <si>
    <t>764212662</t>
  </si>
  <si>
    <t>Oplechování střešních prvků z pozinkovaného plechu s povrchovou úpravou okapu okapovým plechem střechy rovné rš 200 mm</t>
  </si>
  <si>
    <t>-1582376683</t>
  </si>
  <si>
    <t>127</t>
  </si>
  <si>
    <t>764311606/R</t>
  </si>
  <si>
    <t>Lemování zdí z pozinkovaného plechu s povrchovou úpravou rš 500 mm</t>
  </si>
  <si>
    <t>-1238443761</t>
  </si>
  <si>
    <t>128</t>
  </si>
  <si>
    <t>998764202</t>
  </si>
  <si>
    <t>Přesun hmot pro konstrukce klempířské stanovený procentní sazbou (%) z ceny vodorovná dopravní vzdálenost do 50 m v objektech výšky přes 6 do 12 m</t>
  </si>
  <si>
    <t>764417058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</si>
  <si>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</si>
  <si>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</si>
  <si>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</si>
  <si>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129</t>
  </si>
  <si>
    <t>766441821</t>
  </si>
  <si>
    <t>Demontáž parapetních desek dřevěných nebo plastových šířky do 300 mm délky přes 1 m</t>
  </si>
  <si>
    <t>kus</t>
  </si>
  <si>
    <t>1071256936</t>
  </si>
  <si>
    <t>130</t>
  </si>
  <si>
    <t>766691924</t>
  </si>
  <si>
    <t>Ostatní práce vyvěšení nebo zavěšení křídel s případným uložením a opětovným zavěšením po provedení stavebních změn plastových dveřních s křídly otevíravými, plochy do 2 m2</t>
  </si>
  <si>
    <t>2044444347</t>
  </si>
  <si>
    <t xml:space="preserve">Poznámka k souboru cen:_x000D_
1. Ceny -1931 a -1932 lze užít jen pro křídlo mající současně obě jmenované funkce._x000D_
</t>
  </si>
  <si>
    <t>783</t>
  </si>
  <si>
    <t>Dokončovací práce - nátěry</t>
  </si>
  <si>
    <t>131</t>
  </si>
  <si>
    <t>783218111</t>
  </si>
  <si>
    <t>Lazurovací nátěr tesařských konstrukcí dvojnásobný syntetický</t>
  </si>
  <si>
    <t>-1873271994</t>
  </si>
  <si>
    <t>Palubky</t>
  </si>
  <si>
    <t>5,328</t>
  </si>
  <si>
    <t>784</t>
  </si>
  <si>
    <t>Dokončovací práce - malby a tapety</t>
  </si>
  <si>
    <t>132</t>
  </si>
  <si>
    <t>784181121</t>
  </si>
  <si>
    <t>Penetrace podkladu jednonásobná hloubková akrylátová bezbarvá v místnostech výšky do 3,80 m</t>
  </si>
  <si>
    <t>-1521730034</t>
  </si>
  <si>
    <t>Ostění a nadpraží vstupních dveří do výtahů uvnitř budovy</t>
  </si>
  <si>
    <t>133</t>
  </si>
  <si>
    <t>784211101</t>
  </si>
  <si>
    <t>Malby z malířských směsí otěruvzdorných za mokra dvojnásobné, bílé za mokra otěruvzdorné výborně v místnostech výšky do 3,80 m</t>
  </si>
  <si>
    <t>1449768601</t>
  </si>
  <si>
    <t>OST</t>
  </si>
  <si>
    <t>Ostatní</t>
  </si>
  <si>
    <t>134</t>
  </si>
  <si>
    <t>OST-x1</t>
  </si>
  <si>
    <t>D+M+PH Kompletní výtah vč. strojovny, revize, zprovoznění apod...</t>
  </si>
  <si>
    <t>-1772406603</t>
  </si>
  <si>
    <t>135</t>
  </si>
  <si>
    <t>OST-x2</t>
  </si>
  <si>
    <t>D+M+PH Kompletní elektroinstalace pro výtah vč. revize, stavební přípomoci apod...</t>
  </si>
  <si>
    <t>-825720123</t>
  </si>
  <si>
    <t>VRN</t>
  </si>
  <si>
    <t>Vedlejší rozpočtové náklady</t>
  </si>
  <si>
    <t>VRN1</t>
  </si>
  <si>
    <t>Průzkumné, geodetické a projektové práce</t>
  </si>
  <si>
    <t>136</t>
  </si>
  <si>
    <t>012002000</t>
  </si>
  <si>
    <t>Geodetické práce</t>
  </si>
  <si>
    <t>CS ÚRS 2020 01</t>
  </si>
  <si>
    <t>1024</t>
  </si>
  <si>
    <t>219746044</t>
  </si>
  <si>
    <t>137</t>
  </si>
  <si>
    <t>013254000</t>
  </si>
  <si>
    <t>Dokumentace skutečného provedení stavby</t>
  </si>
  <si>
    <t>440165197</t>
  </si>
  <si>
    <t>VRN3</t>
  </si>
  <si>
    <t>Zařízení staveniště</t>
  </si>
  <si>
    <t>138</t>
  </si>
  <si>
    <t>030001000</t>
  </si>
  <si>
    <t>-251671073</t>
  </si>
  <si>
    <t>VRN4</t>
  </si>
  <si>
    <t>Inženýrská činnost</t>
  </si>
  <si>
    <t>139</t>
  </si>
  <si>
    <t>042903000</t>
  </si>
  <si>
    <t>Ostatní posudky - vypracování veškeré dokladové části ke kolaudaci stavby - revize, tlakové zkoušky, proplachy, prohlášení o shodě apod...</t>
  </si>
  <si>
    <t>-270489127</t>
  </si>
  <si>
    <t>VRN6</t>
  </si>
  <si>
    <t>Územní vlivy</t>
  </si>
  <si>
    <t>140</t>
  </si>
  <si>
    <t>065002000</t>
  </si>
  <si>
    <t>Mimostaveništní doprava materiálů</t>
  </si>
  <si>
    <t>462113695</t>
  </si>
  <si>
    <t>VRN9</t>
  </si>
  <si>
    <t>Ostatní náklady</t>
  </si>
  <si>
    <t>141</t>
  </si>
  <si>
    <t>094002000</t>
  </si>
  <si>
    <t>Ostatní náklady související s výstavbou - náklady dle uvážení zhotovitele - např. likvidace odpadu vzniklého výstavbou, úklid komunikací, doprava zaměstnanců, inž. činnost apod...</t>
  </si>
  <si>
    <t>416055966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</si>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</sst>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topLeftCell="A4"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67"/>
      <c r="AS2" s="367"/>
      <c r="AT2" s="367"/>
      <c r="AU2" s="367"/>
      <c r="AV2" s="367"/>
      <c r="AW2" s="367"/>
      <c r="AX2" s="367"/>
      <c r="AY2" s="367"/>
      <c r="AZ2" s="367"/>
      <c r="BA2" s="367"/>
      <c r="BB2" s="367"/>
      <c r="BC2" s="367"/>
      <c r="BD2" s="367"/>
      <c r="BE2" s="367"/>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31" t="s">
        <v>14</v>
      </c>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24"/>
      <c r="AQ5" s="24"/>
      <c r="AR5" s="22"/>
      <c r="BE5" s="328" t="s">
        <v>15</v>
      </c>
      <c r="BS5" s="19" t="s">
        <v>6</v>
      </c>
    </row>
    <row r="6" spans="1:74" s="1" customFormat="1" ht="36.950000000000003" customHeight="1">
      <c r="B6" s="23"/>
      <c r="C6" s="24"/>
      <c r="D6" s="30" t="s">
        <v>16</v>
      </c>
      <c r="E6" s="24"/>
      <c r="F6" s="24"/>
      <c r="G6" s="24"/>
      <c r="H6" s="24"/>
      <c r="I6" s="24"/>
      <c r="J6" s="24"/>
      <c r="K6" s="333" t="s">
        <v>17</v>
      </c>
      <c r="L6" s="332"/>
      <c r="M6" s="332"/>
      <c r="N6" s="332"/>
      <c r="O6" s="332"/>
      <c r="P6" s="332"/>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24"/>
      <c r="AQ6" s="24"/>
      <c r="AR6" s="22"/>
      <c r="BE6" s="329"/>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29"/>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29"/>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29"/>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29"/>
      <c r="BS10" s="19" t="s">
        <v>6</v>
      </c>
    </row>
    <row r="11" spans="1:74" s="1" customFormat="1" ht="18.399999999999999"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29"/>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29"/>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30</v>
      </c>
      <c r="AO13" s="24"/>
      <c r="AP13" s="24"/>
      <c r="AQ13" s="24"/>
      <c r="AR13" s="22"/>
      <c r="BE13" s="329"/>
      <c r="BS13" s="19" t="s">
        <v>6</v>
      </c>
    </row>
    <row r="14" spans="1:74" ht="12.75">
      <c r="B14" s="23"/>
      <c r="C14" s="24"/>
      <c r="D14" s="24"/>
      <c r="E14" s="334" t="s">
        <v>30</v>
      </c>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1" t="s">
        <v>28</v>
      </c>
      <c r="AL14" s="24"/>
      <c r="AM14" s="24"/>
      <c r="AN14" s="33" t="s">
        <v>30</v>
      </c>
      <c r="AO14" s="24"/>
      <c r="AP14" s="24"/>
      <c r="AQ14" s="24"/>
      <c r="AR14" s="22"/>
      <c r="BE14" s="329"/>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29"/>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29"/>
      <c r="BS16" s="19" t="s">
        <v>4</v>
      </c>
    </row>
    <row r="17" spans="1:71" s="1" customFormat="1" ht="18.399999999999999"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29"/>
      <c r="BS17" s="19" t="s">
        <v>33</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29"/>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29"/>
      <c r="BS19" s="19" t="s">
        <v>6</v>
      </c>
    </row>
    <row r="20" spans="1:71" s="1" customFormat="1" ht="18.399999999999999"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29"/>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29"/>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29"/>
    </row>
    <row r="23" spans="1:71" s="1" customFormat="1" ht="47.25" customHeight="1">
      <c r="B23" s="23"/>
      <c r="C23" s="24"/>
      <c r="D23" s="24"/>
      <c r="E23" s="336" t="s">
        <v>37</v>
      </c>
      <c r="F23" s="336"/>
      <c r="G23" s="336"/>
      <c r="H23" s="336"/>
      <c r="I23" s="336"/>
      <c r="J23" s="336"/>
      <c r="K23" s="336"/>
      <c r="L23" s="336"/>
      <c r="M23" s="336"/>
      <c r="N23" s="336"/>
      <c r="O23" s="336"/>
      <c r="P23" s="336"/>
      <c r="Q23" s="336"/>
      <c r="R23" s="336"/>
      <c r="S23" s="336"/>
      <c r="T23" s="336"/>
      <c r="U23" s="336"/>
      <c r="V23" s="336"/>
      <c r="W23" s="336"/>
      <c r="X23" s="336"/>
      <c r="Y23" s="336"/>
      <c r="Z23" s="336"/>
      <c r="AA23" s="336"/>
      <c r="AB23" s="336"/>
      <c r="AC23" s="336"/>
      <c r="AD23" s="336"/>
      <c r="AE23" s="336"/>
      <c r="AF23" s="336"/>
      <c r="AG23" s="336"/>
      <c r="AH23" s="336"/>
      <c r="AI23" s="336"/>
      <c r="AJ23" s="336"/>
      <c r="AK23" s="336"/>
      <c r="AL23" s="336"/>
      <c r="AM23" s="336"/>
      <c r="AN23" s="336"/>
      <c r="AO23" s="24"/>
      <c r="AP23" s="24"/>
      <c r="AQ23" s="24"/>
      <c r="AR23" s="22"/>
      <c r="BE23" s="329"/>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29"/>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29"/>
    </row>
    <row r="26" spans="1:71" s="2" customFormat="1" ht="25.9"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37">
        <f>ROUND(AG54,2)</f>
        <v>0</v>
      </c>
      <c r="AL26" s="338"/>
      <c r="AM26" s="338"/>
      <c r="AN26" s="338"/>
      <c r="AO26" s="338"/>
      <c r="AP26" s="38"/>
      <c r="AQ26" s="38"/>
      <c r="AR26" s="41"/>
      <c r="BE26" s="329"/>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29"/>
    </row>
    <row r="28" spans="1:71" s="2" customFormat="1" ht="12.75">
      <c r="A28" s="36"/>
      <c r="B28" s="37"/>
      <c r="C28" s="38"/>
      <c r="D28" s="38"/>
      <c r="E28" s="38"/>
      <c r="F28" s="38"/>
      <c r="G28" s="38"/>
      <c r="H28" s="38"/>
      <c r="I28" s="38"/>
      <c r="J28" s="38"/>
      <c r="K28" s="38"/>
      <c r="L28" s="339" t="s">
        <v>39</v>
      </c>
      <c r="M28" s="339"/>
      <c r="N28" s="339"/>
      <c r="O28" s="339"/>
      <c r="P28" s="339"/>
      <c r="Q28" s="38"/>
      <c r="R28" s="38"/>
      <c r="S28" s="38"/>
      <c r="T28" s="38"/>
      <c r="U28" s="38"/>
      <c r="V28" s="38"/>
      <c r="W28" s="339" t="s">
        <v>40</v>
      </c>
      <c r="X28" s="339"/>
      <c r="Y28" s="339"/>
      <c r="Z28" s="339"/>
      <c r="AA28" s="339"/>
      <c r="AB28" s="339"/>
      <c r="AC28" s="339"/>
      <c r="AD28" s="339"/>
      <c r="AE28" s="339"/>
      <c r="AF28" s="38"/>
      <c r="AG28" s="38"/>
      <c r="AH28" s="38"/>
      <c r="AI28" s="38"/>
      <c r="AJ28" s="38"/>
      <c r="AK28" s="339" t="s">
        <v>41</v>
      </c>
      <c r="AL28" s="339"/>
      <c r="AM28" s="339"/>
      <c r="AN28" s="339"/>
      <c r="AO28" s="339"/>
      <c r="AP28" s="38"/>
      <c r="AQ28" s="38"/>
      <c r="AR28" s="41"/>
      <c r="BE28" s="329"/>
    </row>
    <row r="29" spans="1:71" s="3" customFormat="1" ht="14.45" customHeight="1">
      <c r="B29" s="42"/>
      <c r="C29" s="43"/>
      <c r="D29" s="31" t="s">
        <v>42</v>
      </c>
      <c r="E29" s="43"/>
      <c r="F29" s="31" t="s">
        <v>43</v>
      </c>
      <c r="G29" s="43"/>
      <c r="H29" s="43"/>
      <c r="I29" s="43"/>
      <c r="J29" s="43"/>
      <c r="K29" s="43"/>
      <c r="L29" s="342">
        <v>0.21</v>
      </c>
      <c r="M29" s="341"/>
      <c r="N29" s="341"/>
      <c r="O29" s="341"/>
      <c r="P29" s="341"/>
      <c r="Q29" s="43"/>
      <c r="R29" s="43"/>
      <c r="S29" s="43"/>
      <c r="T29" s="43"/>
      <c r="U29" s="43"/>
      <c r="V29" s="43"/>
      <c r="W29" s="340">
        <f>ROUND(AZ54, 2)</f>
        <v>0</v>
      </c>
      <c r="X29" s="341"/>
      <c r="Y29" s="341"/>
      <c r="Z29" s="341"/>
      <c r="AA29" s="341"/>
      <c r="AB29" s="341"/>
      <c r="AC29" s="341"/>
      <c r="AD29" s="341"/>
      <c r="AE29" s="341"/>
      <c r="AF29" s="43"/>
      <c r="AG29" s="43"/>
      <c r="AH29" s="43"/>
      <c r="AI29" s="43"/>
      <c r="AJ29" s="43"/>
      <c r="AK29" s="340">
        <f>ROUND(AV54, 2)</f>
        <v>0</v>
      </c>
      <c r="AL29" s="341"/>
      <c r="AM29" s="341"/>
      <c r="AN29" s="341"/>
      <c r="AO29" s="341"/>
      <c r="AP29" s="43"/>
      <c r="AQ29" s="43"/>
      <c r="AR29" s="44"/>
      <c r="BE29" s="330"/>
    </row>
    <row r="30" spans="1:71" s="3" customFormat="1" ht="14.45" customHeight="1">
      <c r="B30" s="42"/>
      <c r="C30" s="43"/>
      <c r="D30" s="43"/>
      <c r="E30" s="43"/>
      <c r="F30" s="31" t="s">
        <v>44</v>
      </c>
      <c r="G30" s="43"/>
      <c r="H30" s="43"/>
      <c r="I30" s="43"/>
      <c r="J30" s="43"/>
      <c r="K30" s="43"/>
      <c r="L30" s="342">
        <v>0.15</v>
      </c>
      <c r="M30" s="341"/>
      <c r="N30" s="341"/>
      <c r="O30" s="341"/>
      <c r="P30" s="341"/>
      <c r="Q30" s="43"/>
      <c r="R30" s="43"/>
      <c r="S30" s="43"/>
      <c r="T30" s="43"/>
      <c r="U30" s="43"/>
      <c r="V30" s="43"/>
      <c r="W30" s="340">
        <f>ROUND(BA54, 2)</f>
        <v>0</v>
      </c>
      <c r="X30" s="341"/>
      <c r="Y30" s="341"/>
      <c r="Z30" s="341"/>
      <c r="AA30" s="341"/>
      <c r="AB30" s="341"/>
      <c r="AC30" s="341"/>
      <c r="AD30" s="341"/>
      <c r="AE30" s="341"/>
      <c r="AF30" s="43"/>
      <c r="AG30" s="43"/>
      <c r="AH30" s="43"/>
      <c r="AI30" s="43"/>
      <c r="AJ30" s="43"/>
      <c r="AK30" s="340">
        <f>ROUND(AW54, 2)</f>
        <v>0</v>
      </c>
      <c r="AL30" s="341"/>
      <c r="AM30" s="341"/>
      <c r="AN30" s="341"/>
      <c r="AO30" s="341"/>
      <c r="AP30" s="43"/>
      <c r="AQ30" s="43"/>
      <c r="AR30" s="44"/>
      <c r="BE30" s="330"/>
    </row>
    <row r="31" spans="1:71" s="3" customFormat="1" ht="14.45" hidden="1" customHeight="1">
      <c r="B31" s="42"/>
      <c r="C31" s="43"/>
      <c r="D31" s="43"/>
      <c r="E31" s="43"/>
      <c r="F31" s="31" t="s">
        <v>45</v>
      </c>
      <c r="G31" s="43"/>
      <c r="H31" s="43"/>
      <c r="I31" s="43"/>
      <c r="J31" s="43"/>
      <c r="K31" s="43"/>
      <c r="L31" s="342">
        <v>0.21</v>
      </c>
      <c r="M31" s="341"/>
      <c r="N31" s="341"/>
      <c r="O31" s="341"/>
      <c r="P31" s="341"/>
      <c r="Q31" s="43"/>
      <c r="R31" s="43"/>
      <c r="S31" s="43"/>
      <c r="T31" s="43"/>
      <c r="U31" s="43"/>
      <c r="V31" s="43"/>
      <c r="W31" s="340">
        <f>ROUND(BB54, 2)</f>
        <v>0</v>
      </c>
      <c r="X31" s="341"/>
      <c r="Y31" s="341"/>
      <c r="Z31" s="341"/>
      <c r="AA31" s="341"/>
      <c r="AB31" s="341"/>
      <c r="AC31" s="341"/>
      <c r="AD31" s="341"/>
      <c r="AE31" s="341"/>
      <c r="AF31" s="43"/>
      <c r="AG31" s="43"/>
      <c r="AH31" s="43"/>
      <c r="AI31" s="43"/>
      <c r="AJ31" s="43"/>
      <c r="AK31" s="340">
        <v>0</v>
      </c>
      <c r="AL31" s="341"/>
      <c r="AM31" s="341"/>
      <c r="AN31" s="341"/>
      <c r="AO31" s="341"/>
      <c r="AP31" s="43"/>
      <c r="AQ31" s="43"/>
      <c r="AR31" s="44"/>
      <c r="BE31" s="330"/>
    </row>
    <row r="32" spans="1:71" s="3" customFormat="1" ht="14.45" hidden="1" customHeight="1">
      <c r="B32" s="42"/>
      <c r="C32" s="43"/>
      <c r="D32" s="43"/>
      <c r="E32" s="43"/>
      <c r="F32" s="31" t="s">
        <v>46</v>
      </c>
      <c r="G32" s="43"/>
      <c r="H32" s="43"/>
      <c r="I32" s="43"/>
      <c r="J32" s="43"/>
      <c r="K32" s="43"/>
      <c r="L32" s="342">
        <v>0.15</v>
      </c>
      <c r="M32" s="341"/>
      <c r="N32" s="341"/>
      <c r="O32" s="341"/>
      <c r="P32" s="341"/>
      <c r="Q32" s="43"/>
      <c r="R32" s="43"/>
      <c r="S32" s="43"/>
      <c r="T32" s="43"/>
      <c r="U32" s="43"/>
      <c r="V32" s="43"/>
      <c r="W32" s="340">
        <f>ROUND(BC54, 2)</f>
        <v>0</v>
      </c>
      <c r="X32" s="341"/>
      <c r="Y32" s="341"/>
      <c r="Z32" s="341"/>
      <c r="AA32" s="341"/>
      <c r="AB32" s="341"/>
      <c r="AC32" s="341"/>
      <c r="AD32" s="341"/>
      <c r="AE32" s="341"/>
      <c r="AF32" s="43"/>
      <c r="AG32" s="43"/>
      <c r="AH32" s="43"/>
      <c r="AI32" s="43"/>
      <c r="AJ32" s="43"/>
      <c r="AK32" s="340">
        <v>0</v>
      </c>
      <c r="AL32" s="341"/>
      <c r="AM32" s="341"/>
      <c r="AN32" s="341"/>
      <c r="AO32" s="341"/>
      <c r="AP32" s="43"/>
      <c r="AQ32" s="43"/>
      <c r="AR32" s="44"/>
      <c r="BE32" s="330"/>
    </row>
    <row r="33" spans="1:57" s="3" customFormat="1" ht="14.45" hidden="1" customHeight="1">
      <c r="B33" s="42"/>
      <c r="C33" s="43"/>
      <c r="D33" s="43"/>
      <c r="E33" s="43"/>
      <c r="F33" s="31" t="s">
        <v>47</v>
      </c>
      <c r="G33" s="43"/>
      <c r="H33" s="43"/>
      <c r="I33" s="43"/>
      <c r="J33" s="43"/>
      <c r="K33" s="43"/>
      <c r="L33" s="342">
        <v>0</v>
      </c>
      <c r="M33" s="341"/>
      <c r="N33" s="341"/>
      <c r="O33" s="341"/>
      <c r="P33" s="341"/>
      <c r="Q33" s="43"/>
      <c r="R33" s="43"/>
      <c r="S33" s="43"/>
      <c r="T33" s="43"/>
      <c r="U33" s="43"/>
      <c r="V33" s="43"/>
      <c r="W33" s="340">
        <f>ROUND(BD54, 2)</f>
        <v>0</v>
      </c>
      <c r="X33" s="341"/>
      <c r="Y33" s="341"/>
      <c r="Z33" s="341"/>
      <c r="AA33" s="341"/>
      <c r="AB33" s="341"/>
      <c r="AC33" s="341"/>
      <c r="AD33" s="341"/>
      <c r="AE33" s="341"/>
      <c r="AF33" s="43"/>
      <c r="AG33" s="43"/>
      <c r="AH33" s="43"/>
      <c r="AI33" s="43"/>
      <c r="AJ33" s="43"/>
      <c r="AK33" s="340">
        <v>0</v>
      </c>
      <c r="AL33" s="341"/>
      <c r="AM33" s="341"/>
      <c r="AN33" s="341"/>
      <c r="AO33" s="341"/>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343" t="s">
        <v>50</v>
      </c>
      <c r="Y35" s="344"/>
      <c r="Z35" s="344"/>
      <c r="AA35" s="344"/>
      <c r="AB35" s="344"/>
      <c r="AC35" s="47"/>
      <c r="AD35" s="47"/>
      <c r="AE35" s="47"/>
      <c r="AF35" s="47"/>
      <c r="AG35" s="47"/>
      <c r="AH35" s="47"/>
      <c r="AI35" s="47"/>
      <c r="AJ35" s="47"/>
      <c r="AK35" s="345">
        <f>SUM(AK26:AK33)</f>
        <v>0</v>
      </c>
      <c r="AL35" s="344"/>
      <c r="AM35" s="344"/>
      <c r="AN35" s="344"/>
      <c r="AO35" s="346"/>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00</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47" t="str">
        <f>K6</f>
        <v>Přístavba výtahu - U Porcelánky 149, Loučky</v>
      </c>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8"/>
      <c r="AL45" s="348"/>
      <c r="AM45" s="348"/>
      <c r="AN45" s="348"/>
      <c r="AO45" s="348"/>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U Porcelánky 149, Loučky</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49" t="str">
        <f>IF(AN8= "","",AN8)</f>
        <v>13. 5. 2021</v>
      </c>
      <c r="AN47" s="349"/>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0" s="2" customFormat="1" ht="15.2" customHeight="1">
      <c r="A49" s="36"/>
      <c r="B49" s="37"/>
      <c r="C49" s="31" t="s">
        <v>25</v>
      </c>
      <c r="D49" s="38"/>
      <c r="E49" s="38"/>
      <c r="F49" s="38"/>
      <c r="G49" s="38"/>
      <c r="H49" s="38"/>
      <c r="I49" s="38"/>
      <c r="J49" s="38"/>
      <c r="K49" s="38"/>
      <c r="L49" s="54" t="str">
        <f>IF(E11= "","",E11)</f>
        <v>Město Nové Sedlo</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50" t="str">
        <f>IF(E17="","",E17)</f>
        <v>CENTRA STAV s.r.o.</v>
      </c>
      <c r="AN49" s="351"/>
      <c r="AO49" s="351"/>
      <c r="AP49" s="351"/>
      <c r="AQ49" s="38"/>
      <c r="AR49" s="41"/>
      <c r="AS49" s="352" t="s">
        <v>52</v>
      </c>
      <c r="AT49" s="353"/>
      <c r="AU49" s="62"/>
      <c r="AV49" s="62"/>
      <c r="AW49" s="62"/>
      <c r="AX49" s="62"/>
      <c r="AY49" s="62"/>
      <c r="AZ49" s="62"/>
      <c r="BA49" s="62"/>
      <c r="BB49" s="62"/>
      <c r="BC49" s="62"/>
      <c r="BD49" s="63"/>
      <c r="BE49" s="36"/>
    </row>
    <row r="50" spans="1:90" s="2" customFormat="1" ht="15.2"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350" t="str">
        <f>IF(E20="","",E20)</f>
        <v>Michal Kubelka</v>
      </c>
      <c r="AN50" s="351"/>
      <c r="AO50" s="351"/>
      <c r="AP50" s="351"/>
      <c r="AQ50" s="38"/>
      <c r="AR50" s="41"/>
      <c r="AS50" s="354"/>
      <c r="AT50" s="355"/>
      <c r="AU50" s="64"/>
      <c r="AV50" s="64"/>
      <c r="AW50" s="64"/>
      <c r="AX50" s="64"/>
      <c r="AY50" s="64"/>
      <c r="AZ50" s="64"/>
      <c r="BA50" s="64"/>
      <c r="BB50" s="64"/>
      <c r="BC50" s="64"/>
      <c r="BD50" s="65"/>
      <c r="BE50" s="36"/>
    </row>
    <row r="51" spans="1:90"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6"/>
      <c r="AT51" s="357"/>
      <c r="AU51" s="66"/>
      <c r="AV51" s="66"/>
      <c r="AW51" s="66"/>
      <c r="AX51" s="66"/>
      <c r="AY51" s="66"/>
      <c r="AZ51" s="66"/>
      <c r="BA51" s="66"/>
      <c r="BB51" s="66"/>
      <c r="BC51" s="66"/>
      <c r="BD51" s="67"/>
      <c r="BE51" s="36"/>
    </row>
    <row r="52" spans="1:90" s="2" customFormat="1" ht="29.25" customHeight="1">
      <c r="A52" s="36"/>
      <c r="B52" s="37"/>
      <c r="C52" s="358" t="s">
        <v>53</v>
      </c>
      <c r="D52" s="359"/>
      <c r="E52" s="359"/>
      <c r="F52" s="359"/>
      <c r="G52" s="359"/>
      <c r="H52" s="68"/>
      <c r="I52" s="360" t="s">
        <v>54</v>
      </c>
      <c r="J52" s="359"/>
      <c r="K52" s="359"/>
      <c r="L52" s="359"/>
      <c r="M52" s="359"/>
      <c r="N52" s="359"/>
      <c r="O52" s="359"/>
      <c r="P52" s="359"/>
      <c r="Q52" s="359"/>
      <c r="R52" s="359"/>
      <c r="S52" s="359"/>
      <c r="T52" s="359"/>
      <c r="U52" s="359"/>
      <c r="V52" s="359"/>
      <c r="W52" s="359"/>
      <c r="X52" s="359"/>
      <c r="Y52" s="359"/>
      <c r="Z52" s="359"/>
      <c r="AA52" s="359"/>
      <c r="AB52" s="359"/>
      <c r="AC52" s="359"/>
      <c r="AD52" s="359"/>
      <c r="AE52" s="359"/>
      <c r="AF52" s="359"/>
      <c r="AG52" s="361" t="s">
        <v>55</v>
      </c>
      <c r="AH52" s="359"/>
      <c r="AI52" s="359"/>
      <c r="AJ52" s="359"/>
      <c r="AK52" s="359"/>
      <c r="AL52" s="359"/>
      <c r="AM52" s="359"/>
      <c r="AN52" s="360" t="s">
        <v>56</v>
      </c>
      <c r="AO52" s="359"/>
      <c r="AP52" s="359"/>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0"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0" s="6" customFormat="1" ht="32.450000000000003"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65">
        <f>ROUND(AG55,2)</f>
        <v>0</v>
      </c>
      <c r="AH54" s="365"/>
      <c r="AI54" s="365"/>
      <c r="AJ54" s="365"/>
      <c r="AK54" s="365"/>
      <c r="AL54" s="365"/>
      <c r="AM54" s="365"/>
      <c r="AN54" s="366">
        <f>SUM(AG54,AT54)</f>
        <v>0</v>
      </c>
      <c r="AO54" s="366"/>
      <c r="AP54" s="366"/>
      <c r="AQ54" s="80" t="s">
        <v>19</v>
      </c>
      <c r="AR54" s="81"/>
      <c r="AS54" s="82">
        <f>ROUND(AS55,2)</f>
        <v>0</v>
      </c>
      <c r="AT54" s="83">
        <f>ROUND(SUM(AV54:AW54),2)</f>
        <v>0</v>
      </c>
      <c r="AU54" s="84">
        <f>ROUND(AU55,5)</f>
        <v>0</v>
      </c>
      <c r="AV54" s="83">
        <f>ROUND(AZ54*L29,2)</f>
        <v>0</v>
      </c>
      <c r="AW54" s="83">
        <f>ROUND(BA54*L30,2)</f>
        <v>0</v>
      </c>
      <c r="AX54" s="83">
        <f>ROUND(BB54*L29,2)</f>
        <v>0</v>
      </c>
      <c r="AY54" s="83">
        <f>ROUND(BC54*L30,2)</f>
        <v>0</v>
      </c>
      <c r="AZ54" s="83">
        <f>ROUND(AZ55,2)</f>
        <v>0</v>
      </c>
      <c r="BA54" s="83">
        <f>ROUND(BA55,2)</f>
        <v>0</v>
      </c>
      <c r="BB54" s="83">
        <f>ROUND(BB55,2)</f>
        <v>0</v>
      </c>
      <c r="BC54" s="83">
        <f>ROUND(BC55,2)</f>
        <v>0</v>
      </c>
      <c r="BD54" s="85">
        <f>ROUND(BD55,2)</f>
        <v>0</v>
      </c>
      <c r="BS54" s="86" t="s">
        <v>71</v>
      </c>
      <c r="BT54" s="86" t="s">
        <v>72</v>
      </c>
      <c r="BV54" s="86" t="s">
        <v>73</v>
      </c>
      <c r="BW54" s="86" t="s">
        <v>5</v>
      </c>
      <c r="BX54" s="86" t="s">
        <v>74</v>
      </c>
      <c r="CL54" s="86" t="s">
        <v>19</v>
      </c>
    </row>
    <row r="55" spans="1:90" s="7" customFormat="1" ht="24.75" customHeight="1">
      <c r="A55" s="87" t="s">
        <v>75</v>
      </c>
      <c r="B55" s="88"/>
      <c r="C55" s="89"/>
      <c r="D55" s="364" t="s">
        <v>14</v>
      </c>
      <c r="E55" s="364"/>
      <c r="F55" s="364"/>
      <c r="G55" s="364"/>
      <c r="H55" s="364"/>
      <c r="I55" s="90"/>
      <c r="J55" s="364" t="s">
        <v>17</v>
      </c>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2">
        <f>'00 - Přístavba výtahu - U...'!J28</f>
        <v>0</v>
      </c>
      <c r="AH55" s="363"/>
      <c r="AI55" s="363"/>
      <c r="AJ55" s="363"/>
      <c r="AK55" s="363"/>
      <c r="AL55" s="363"/>
      <c r="AM55" s="363"/>
      <c r="AN55" s="362">
        <f>SUM(AG55,AT55)</f>
        <v>0</v>
      </c>
      <c r="AO55" s="363"/>
      <c r="AP55" s="363"/>
      <c r="AQ55" s="91" t="s">
        <v>76</v>
      </c>
      <c r="AR55" s="92"/>
      <c r="AS55" s="93">
        <v>0</v>
      </c>
      <c r="AT55" s="94">
        <f>ROUND(SUM(AV55:AW55),2)</f>
        <v>0</v>
      </c>
      <c r="AU55" s="95">
        <f>'00 - Přístavba výtahu - U...'!P100</f>
        <v>0</v>
      </c>
      <c r="AV55" s="94">
        <f>'00 - Přístavba výtahu - U...'!J31</f>
        <v>0</v>
      </c>
      <c r="AW55" s="94">
        <f>'00 - Přístavba výtahu - U...'!J32</f>
        <v>0</v>
      </c>
      <c r="AX55" s="94">
        <f>'00 - Přístavba výtahu - U...'!J33</f>
        <v>0</v>
      </c>
      <c r="AY55" s="94">
        <f>'00 - Přístavba výtahu - U...'!J34</f>
        <v>0</v>
      </c>
      <c r="AZ55" s="94">
        <f>'00 - Přístavba výtahu - U...'!F31</f>
        <v>0</v>
      </c>
      <c r="BA55" s="94">
        <f>'00 - Přístavba výtahu - U...'!F32</f>
        <v>0</v>
      </c>
      <c r="BB55" s="94">
        <f>'00 - Přístavba výtahu - U...'!F33</f>
        <v>0</v>
      </c>
      <c r="BC55" s="94">
        <f>'00 - Přístavba výtahu - U...'!F34</f>
        <v>0</v>
      </c>
      <c r="BD55" s="96">
        <f>'00 - Přístavba výtahu - U...'!F35</f>
        <v>0</v>
      </c>
      <c r="BT55" s="97" t="s">
        <v>77</v>
      </c>
      <c r="BU55" s="97" t="s">
        <v>78</v>
      </c>
      <c r="BV55" s="97" t="s">
        <v>73</v>
      </c>
      <c r="BW55" s="97" t="s">
        <v>5</v>
      </c>
      <c r="BX55" s="97" t="s">
        <v>74</v>
      </c>
      <c r="CL55" s="97" t="s">
        <v>19</v>
      </c>
    </row>
    <row r="56" spans="1:90" s="2" customFormat="1" ht="30" customHeight="1">
      <c r="A56" s="36"/>
      <c r="B56" s="37"/>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41"/>
      <c r="AS56" s="36"/>
      <c r="AT56" s="36"/>
      <c r="AU56" s="36"/>
      <c r="AV56" s="36"/>
      <c r="AW56" s="36"/>
      <c r="AX56" s="36"/>
      <c r="AY56" s="36"/>
      <c r="AZ56" s="36"/>
      <c r="BA56" s="36"/>
      <c r="BB56" s="36"/>
      <c r="BC56" s="36"/>
      <c r="BD56" s="36"/>
      <c r="BE56" s="36"/>
    </row>
    <row r="57" spans="1:90" s="2" customFormat="1" ht="6.95" customHeight="1">
      <c r="A57" s="36"/>
      <c r="B57" s="49"/>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41"/>
      <c r="AS57" s="36"/>
      <c r="AT57" s="36"/>
      <c r="AU57" s="36"/>
      <c r="AV57" s="36"/>
      <c r="AW57" s="36"/>
      <c r="AX57" s="36"/>
      <c r="AY57" s="36"/>
      <c r="AZ57" s="36"/>
      <c r="BA57" s="36"/>
      <c r="BB57" s="36"/>
      <c r="BC57" s="36"/>
      <c r="BD57" s="36"/>
      <c r="BE57" s="36"/>
    </row>
  </sheetData>
  <sheetProtection algorithmName="SHA-512" hashValue="v6B8rYL2WX2b9Uv6QFHYJlViwWtkuvMAEMNuGIGCBszBD27B36aHDZ+CBNbhLn/mkNLlJxUa9Vrji245yl9upQ==" saltValue="om2Omg1doDgVb2pbL8KOHuvswkqV1eawIOIZKo5Kz/gIGaL6BiNlxeZonWhdhhLFLEgPyBUY6bhLG50tZ+P59A=="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00 - Přístavba výtahu - U...'!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7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67"/>
      <c r="M2" s="367"/>
      <c r="N2" s="367"/>
      <c r="O2" s="367"/>
      <c r="P2" s="367"/>
      <c r="Q2" s="367"/>
      <c r="R2" s="367"/>
      <c r="S2" s="367"/>
      <c r="T2" s="367"/>
      <c r="U2" s="367"/>
      <c r="V2" s="367"/>
      <c r="AT2" s="19" t="s">
        <v>5</v>
      </c>
    </row>
    <row r="3" spans="1:46" s="1" customFormat="1" ht="6.95" customHeight="1">
      <c r="B3" s="98"/>
      <c r="C3" s="99"/>
      <c r="D3" s="99"/>
      <c r="E3" s="99"/>
      <c r="F3" s="99"/>
      <c r="G3" s="99"/>
      <c r="H3" s="99"/>
      <c r="I3" s="99"/>
      <c r="J3" s="99"/>
      <c r="K3" s="99"/>
      <c r="L3" s="22"/>
      <c r="AT3" s="19" t="s">
        <v>77</v>
      </c>
    </row>
    <row r="4" spans="1:46" s="1" customFormat="1" ht="24.95" customHeight="1">
      <c r="B4" s="22"/>
      <c r="D4" s="100" t="s">
        <v>79</v>
      </c>
      <c r="L4" s="22"/>
      <c r="M4" s="101" t="s">
        <v>10</v>
      </c>
      <c r="AT4" s="19" t="s">
        <v>4</v>
      </c>
    </row>
    <row r="5" spans="1:46" s="1" customFormat="1" ht="6.95" customHeight="1">
      <c r="B5" s="22"/>
      <c r="L5" s="22"/>
    </row>
    <row r="6" spans="1:46" s="2" customFormat="1" ht="12" customHeight="1">
      <c r="A6" s="36"/>
      <c r="B6" s="41"/>
      <c r="C6" s="36"/>
      <c r="D6" s="102" t="s">
        <v>16</v>
      </c>
      <c r="E6" s="36"/>
      <c r="F6" s="36"/>
      <c r="G6" s="36"/>
      <c r="H6" s="36"/>
      <c r="I6" s="36"/>
      <c r="J6" s="36"/>
      <c r="K6" s="36"/>
      <c r="L6" s="103"/>
      <c r="S6" s="36"/>
      <c r="T6" s="36"/>
      <c r="U6" s="36"/>
      <c r="V6" s="36"/>
      <c r="W6" s="36"/>
      <c r="X6" s="36"/>
      <c r="Y6" s="36"/>
      <c r="Z6" s="36"/>
      <c r="AA6" s="36"/>
      <c r="AB6" s="36"/>
      <c r="AC6" s="36"/>
      <c r="AD6" s="36"/>
      <c r="AE6" s="36"/>
    </row>
    <row r="7" spans="1:46" s="2" customFormat="1" ht="16.5" customHeight="1">
      <c r="A7" s="36"/>
      <c r="B7" s="41"/>
      <c r="C7" s="36"/>
      <c r="D7" s="36"/>
      <c r="E7" s="368" t="s">
        <v>17</v>
      </c>
      <c r="F7" s="369"/>
      <c r="G7" s="369"/>
      <c r="H7" s="369"/>
      <c r="I7" s="36"/>
      <c r="J7" s="36"/>
      <c r="K7" s="36"/>
      <c r="L7" s="103"/>
      <c r="S7" s="36"/>
      <c r="T7" s="36"/>
      <c r="U7" s="36"/>
      <c r="V7" s="36"/>
      <c r="W7" s="36"/>
      <c r="X7" s="36"/>
      <c r="Y7" s="36"/>
      <c r="Z7" s="36"/>
      <c r="AA7" s="36"/>
      <c r="AB7" s="36"/>
      <c r="AC7" s="36"/>
      <c r="AD7" s="36"/>
      <c r="AE7" s="36"/>
    </row>
    <row r="8" spans="1:46" s="2" customFormat="1" ht="11.25">
      <c r="A8" s="36"/>
      <c r="B8" s="41"/>
      <c r="C8" s="36"/>
      <c r="D8" s="36"/>
      <c r="E8" s="36"/>
      <c r="F8" s="36"/>
      <c r="G8" s="36"/>
      <c r="H8" s="36"/>
      <c r="I8" s="36"/>
      <c r="J8" s="36"/>
      <c r="K8" s="36"/>
      <c r="L8" s="103"/>
      <c r="S8" s="36"/>
      <c r="T8" s="36"/>
      <c r="U8" s="36"/>
      <c r="V8" s="36"/>
      <c r="W8" s="36"/>
      <c r="X8" s="36"/>
      <c r="Y8" s="36"/>
      <c r="Z8" s="36"/>
      <c r="AA8" s="36"/>
      <c r="AB8" s="36"/>
      <c r="AC8" s="36"/>
      <c r="AD8" s="36"/>
      <c r="AE8" s="36"/>
    </row>
    <row r="9" spans="1:46" s="2" customFormat="1" ht="12" customHeight="1">
      <c r="A9" s="36"/>
      <c r="B9" s="41"/>
      <c r="C9" s="36"/>
      <c r="D9" s="102" t="s">
        <v>18</v>
      </c>
      <c r="E9" s="36"/>
      <c r="F9" s="104" t="s">
        <v>19</v>
      </c>
      <c r="G9" s="36"/>
      <c r="H9" s="36"/>
      <c r="I9" s="102" t="s">
        <v>20</v>
      </c>
      <c r="J9" s="104" t="s">
        <v>19</v>
      </c>
      <c r="K9" s="36"/>
      <c r="L9" s="103"/>
      <c r="S9" s="36"/>
      <c r="T9" s="36"/>
      <c r="U9" s="36"/>
      <c r="V9" s="36"/>
      <c r="W9" s="36"/>
      <c r="X9" s="36"/>
      <c r="Y9" s="36"/>
      <c r="Z9" s="36"/>
      <c r="AA9" s="36"/>
      <c r="AB9" s="36"/>
      <c r="AC9" s="36"/>
      <c r="AD9" s="36"/>
      <c r="AE9" s="36"/>
    </row>
    <row r="10" spans="1:46" s="2" customFormat="1" ht="12" customHeight="1">
      <c r="A10" s="36"/>
      <c r="B10" s="41"/>
      <c r="C10" s="36"/>
      <c r="D10" s="102" t="s">
        <v>21</v>
      </c>
      <c r="E10" s="36"/>
      <c r="F10" s="104" t="s">
        <v>22</v>
      </c>
      <c r="G10" s="36"/>
      <c r="H10" s="36"/>
      <c r="I10" s="102" t="s">
        <v>23</v>
      </c>
      <c r="J10" s="105" t="str">
        <f>'Rekapitulace stavby'!AN8</f>
        <v>13. 5. 2021</v>
      </c>
      <c r="K10" s="36"/>
      <c r="L10" s="103"/>
      <c r="S10" s="36"/>
      <c r="T10" s="36"/>
      <c r="U10" s="36"/>
      <c r="V10" s="36"/>
      <c r="W10" s="36"/>
      <c r="X10" s="36"/>
      <c r="Y10" s="36"/>
      <c r="Z10" s="36"/>
      <c r="AA10" s="36"/>
      <c r="AB10" s="36"/>
      <c r="AC10" s="36"/>
      <c r="AD10" s="36"/>
      <c r="AE10" s="36"/>
    </row>
    <row r="11" spans="1:46" s="2" customFormat="1" ht="10.9" customHeight="1">
      <c r="A11" s="36"/>
      <c r="B11" s="41"/>
      <c r="C11" s="36"/>
      <c r="D11" s="36"/>
      <c r="E11" s="36"/>
      <c r="F11" s="36"/>
      <c r="G11" s="36"/>
      <c r="H11" s="36"/>
      <c r="I11" s="36"/>
      <c r="J11" s="36"/>
      <c r="K11" s="36"/>
      <c r="L11" s="103"/>
      <c r="S11" s="36"/>
      <c r="T11" s="36"/>
      <c r="U11" s="36"/>
      <c r="V11" s="36"/>
      <c r="W11" s="36"/>
      <c r="X11" s="36"/>
      <c r="Y11" s="36"/>
      <c r="Z11" s="36"/>
      <c r="AA11" s="36"/>
      <c r="AB11" s="36"/>
      <c r="AC11" s="36"/>
      <c r="AD11" s="36"/>
      <c r="AE11" s="36"/>
    </row>
    <row r="12" spans="1:46" s="2" customFormat="1" ht="12" customHeight="1">
      <c r="A12" s="36"/>
      <c r="B12" s="41"/>
      <c r="C12" s="36"/>
      <c r="D12" s="102" t="s">
        <v>25</v>
      </c>
      <c r="E12" s="36"/>
      <c r="F12" s="36"/>
      <c r="G12" s="36"/>
      <c r="H12" s="36"/>
      <c r="I12" s="102" t="s">
        <v>26</v>
      </c>
      <c r="J12" s="104" t="s">
        <v>19</v>
      </c>
      <c r="K12" s="36"/>
      <c r="L12" s="103"/>
      <c r="S12" s="36"/>
      <c r="T12" s="36"/>
      <c r="U12" s="36"/>
      <c r="V12" s="36"/>
      <c r="W12" s="36"/>
      <c r="X12" s="36"/>
      <c r="Y12" s="36"/>
      <c r="Z12" s="36"/>
      <c r="AA12" s="36"/>
      <c r="AB12" s="36"/>
      <c r="AC12" s="36"/>
      <c r="AD12" s="36"/>
      <c r="AE12" s="36"/>
    </row>
    <row r="13" spans="1:46" s="2" customFormat="1" ht="18" customHeight="1">
      <c r="A13" s="36"/>
      <c r="B13" s="41"/>
      <c r="C13" s="36"/>
      <c r="D13" s="36"/>
      <c r="E13" s="104" t="s">
        <v>27</v>
      </c>
      <c r="F13" s="36"/>
      <c r="G13" s="36"/>
      <c r="H13" s="36"/>
      <c r="I13" s="102" t="s">
        <v>28</v>
      </c>
      <c r="J13" s="104" t="s">
        <v>19</v>
      </c>
      <c r="K13" s="36"/>
      <c r="L13" s="103"/>
      <c r="S13" s="36"/>
      <c r="T13" s="36"/>
      <c r="U13" s="36"/>
      <c r="V13" s="36"/>
      <c r="W13" s="36"/>
      <c r="X13" s="36"/>
      <c r="Y13" s="36"/>
      <c r="Z13" s="36"/>
      <c r="AA13" s="36"/>
      <c r="AB13" s="36"/>
      <c r="AC13" s="36"/>
      <c r="AD13" s="36"/>
      <c r="AE13" s="36"/>
    </row>
    <row r="14" spans="1:46" s="2" customFormat="1" ht="6.95" customHeight="1">
      <c r="A14" s="36"/>
      <c r="B14" s="41"/>
      <c r="C14" s="36"/>
      <c r="D14" s="36"/>
      <c r="E14" s="36"/>
      <c r="F14" s="36"/>
      <c r="G14" s="36"/>
      <c r="H14" s="36"/>
      <c r="I14" s="36"/>
      <c r="J14" s="36"/>
      <c r="K14" s="36"/>
      <c r="L14" s="103"/>
      <c r="S14" s="36"/>
      <c r="T14" s="36"/>
      <c r="U14" s="36"/>
      <c r="V14" s="36"/>
      <c r="W14" s="36"/>
      <c r="X14" s="36"/>
      <c r="Y14" s="36"/>
      <c r="Z14" s="36"/>
      <c r="AA14" s="36"/>
      <c r="AB14" s="36"/>
      <c r="AC14" s="36"/>
      <c r="AD14" s="36"/>
      <c r="AE14" s="36"/>
    </row>
    <row r="15" spans="1:46" s="2" customFormat="1" ht="12" customHeight="1">
      <c r="A15" s="36"/>
      <c r="B15" s="41"/>
      <c r="C15" s="36"/>
      <c r="D15" s="102" t="s">
        <v>29</v>
      </c>
      <c r="E15" s="36"/>
      <c r="F15" s="36"/>
      <c r="G15" s="36"/>
      <c r="H15" s="36"/>
      <c r="I15" s="102" t="s">
        <v>26</v>
      </c>
      <c r="J15" s="32" t="str">
        <f>'Rekapitulace stavby'!AN13</f>
        <v>Vyplň údaj</v>
      </c>
      <c r="K15" s="36"/>
      <c r="L15" s="103"/>
      <c r="S15" s="36"/>
      <c r="T15" s="36"/>
      <c r="U15" s="36"/>
      <c r="V15" s="36"/>
      <c r="W15" s="36"/>
      <c r="X15" s="36"/>
      <c r="Y15" s="36"/>
      <c r="Z15" s="36"/>
      <c r="AA15" s="36"/>
      <c r="AB15" s="36"/>
      <c r="AC15" s="36"/>
      <c r="AD15" s="36"/>
      <c r="AE15" s="36"/>
    </row>
    <row r="16" spans="1:46" s="2" customFormat="1" ht="18" customHeight="1">
      <c r="A16" s="36"/>
      <c r="B16" s="41"/>
      <c r="C16" s="36"/>
      <c r="D16" s="36"/>
      <c r="E16" s="370" t="str">
        <f>'Rekapitulace stavby'!E14</f>
        <v>Vyplň údaj</v>
      </c>
      <c r="F16" s="371"/>
      <c r="G16" s="371"/>
      <c r="H16" s="371"/>
      <c r="I16" s="102" t="s">
        <v>28</v>
      </c>
      <c r="J16" s="32" t="str">
        <f>'Rekapitulace stavby'!AN14</f>
        <v>Vyplň údaj</v>
      </c>
      <c r="K16" s="36"/>
      <c r="L16" s="103"/>
      <c r="S16" s="36"/>
      <c r="T16" s="36"/>
      <c r="U16" s="36"/>
      <c r="V16" s="36"/>
      <c r="W16" s="36"/>
      <c r="X16" s="36"/>
      <c r="Y16" s="36"/>
      <c r="Z16" s="36"/>
      <c r="AA16" s="36"/>
      <c r="AB16" s="36"/>
      <c r="AC16" s="36"/>
      <c r="AD16" s="36"/>
      <c r="AE16" s="36"/>
    </row>
    <row r="17" spans="1:31" s="2" customFormat="1" ht="6.95" customHeight="1">
      <c r="A17" s="36"/>
      <c r="B17" s="41"/>
      <c r="C17" s="36"/>
      <c r="D17" s="36"/>
      <c r="E17" s="36"/>
      <c r="F17" s="36"/>
      <c r="G17" s="36"/>
      <c r="H17" s="36"/>
      <c r="I17" s="36"/>
      <c r="J17" s="36"/>
      <c r="K17" s="36"/>
      <c r="L17" s="103"/>
      <c r="S17" s="36"/>
      <c r="T17" s="36"/>
      <c r="U17" s="36"/>
      <c r="V17" s="36"/>
      <c r="W17" s="36"/>
      <c r="X17" s="36"/>
      <c r="Y17" s="36"/>
      <c r="Z17" s="36"/>
      <c r="AA17" s="36"/>
      <c r="AB17" s="36"/>
      <c r="AC17" s="36"/>
      <c r="AD17" s="36"/>
      <c r="AE17" s="36"/>
    </row>
    <row r="18" spans="1:31" s="2" customFormat="1" ht="12" customHeight="1">
      <c r="A18" s="36"/>
      <c r="B18" s="41"/>
      <c r="C18" s="36"/>
      <c r="D18" s="102" t="s">
        <v>31</v>
      </c>
      <c r="E18" s="36"/>
      <c r="F18" s="36"/>
      <c r="G18" s="36"/>
      <c r="H18" s="36"/>
      <c r="I18" s="102" t="s">
        <v>26</v>
      </c>
      <c r="J18" s="104" t="s">
        <v>19</v>
      </c>
      <c r="K18" s="36"/>
      <c r="L18" s="103"/>
      <c r="S18" s="36"/>
      <c r="T18" s="36"/>
      <c r="U18" s="36"/>
      <c r="V18" s="36"/>
      <c r="W18" s="36"/>
      <c r="X18" s="36"/>
      <c r="Y18" s="36"/>
      <c r="Z18" s="36"/>
      <c r="AA18" s="36"/>
      <c r="AB18" s="36"/>
      <c r="AC18" s="36"/>
      <c r="AD18" s="36"/>
      <c r="AE18" s="36"/>
    </row>
    <row r="19" spans="1:31" s="2" customFormat="1" ht="18" customHeight="1">
      <c r="A19" s="36"/>
      <c r="B19" s="41"/>
      <c r="C19" s="36"/>
      <c r="D19" s="36"/>
      <c r="E19" s="104" t="s">
        <v>32</v>
      </c>
      <c r="F19" s="36"/>
      <c r="G19" s="36"/>
      <c r="H19" s="36"/>
      <c r="I19" s="102" t="s">
        <v>28</v>
      </c>
      <c r="J19" s="104" t="s">
        <v>19</v>
      </c>
      <c r="K19" s="36"/>
      <c r="L19" s="10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103"/>
      <c r="S20" s="36"/>
      <c r="T20" s="36"/>
      <c r="U20" s="36"/>
      <c r="V20" s="36"/>
      <c r="W20" s="36"/>
      <c r="X20" s="36"/>
      <c r="Y20" s="36"/>
      <c r="Z20" s="36"/>
      <c r="AA20" s="36"/>
      <c r="AB20" s="36"/>
      <c r="AC20" s="36"/>
      <c r="AD20" s="36"/>
      <c r="AE20" s="36"/>
    </row>
    <row r="21" spans="1:31" s="2" customFormat="1" ht="12" customHeight="1">
      <c r="A21" s="36"/>
      <c r="B21" s="41"/>
      <c r="C21" s="36"/>
      <c r="D21" s="102" t="s">
        <v>34</v>
      </c>
      <c r="E21" s="36"/>
      <c r="F21" s="36"/>
      <c r="G21" s="36"/>
      <c r="H21" s="36"/>
      <c r="I21" s="102" t="s">
        <v>26</v>
      </c>
      <c r="J21" s="104" t="s">
        <v>19</v>
      </c>
      <c r="K21" s="36"/>
      <c r="L21" s="103"/>
      <c r="S21" s="36"/>
      <c r="T21" s="36"/>
      <c r="U21" s="36"/>
      <c r="V21" s="36"/>
      <c r="W21" s="36"/>
      <c r="X21" s="36"/>
      <c r="Y21" s="36"/>
      <c r="Z21" s="36"/>
      <c r="AA21" s="36"/>
      <c r="AB21" s="36"/>
      <c r="AC21" s="36"/>
      <c r="AD21" s="36"/>
      <c r="AE21" s="36"/>
    </row>
    <row r="22" spans="1:31" s="2" customFormat="1" ht="18" customHeight="1">
      <c r="A22" s="36"/>
      <c r="B22" s="41"/>
      <c r="C22" s="36"/>
      <c r="D22" s="36"/>
      <c r="E22" s="104" t="s">
        <v>35</v>
      </c>
      <c r="F22" s="36"/>
      <c r="G22" s="36"/>
      <c r="H22" s="36"/>
      <c r="I22" s="102" t="s">
        <v>28</v>
      </c>
      <c r="J22" s="104" t="s">
        <v>19</v>
      </c>
      <c r="K22" s="36"/>
      <c r="L22" s="10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103"/>
      <c r="S23" s="36"/>
      <c r="T23" s="36"/>
      <c r="U23" s="36"/>
      <c r="V23" s="36"/>
      <c r="W23" s="36"/>
      <c r="X23" s="36"/>
      <c r="Y23" s="36"/>
      <c r="Z23" s="36"/>
      <c r="AA23" s="36"/>
      <c r="AB23" s="36"/>
      <c r="AC23" s="36"/>
      <c r="AD23" s="36"/>
      <c r="AE23" s="36"/>
    </row>
    <row r="24" spans="1:31" s="2" customFormat="1" ht="12" customHeight="1">
      <c r="A24" s="36"/>
      <c r="B24" s="41"/>
      <c r="C24" s="36"/>
      <c r="D24" s="102" t="s">
        <v>36</v>
      </c>
      <c r="E24" s="36"/>
      <c r="F24" s="36"/>
      <c r="G24" s="36"/>
      <c r="H24" s="36"/>
      <c r="I24" s="36"/>
      <c r="J24" s="36"/>
      <c r="K24" s="36"/>
      <c r="L24" s="103"/>
      <c r="S24" s="36"/>
      <c r="T24" s="36"/>
      <c r="U24" s="36"/>
      <c r="V24" s="36"/>
      <c r="W24" s="36"/>
      <c r="X24" s="36"/>
      <c r="Y24" s="36"/>
      <c r="Z24" s="36"/>
      <c r="AA24" s="36"/>
      <c r="AB24" s="36"/>
      <c r="AC24" s="36"/>
      <c r="AD24" s="36"/>
      <c r="AE24" s="36"/>
    </row>
    <row r="25" spans="1:31" s="8" customFormat="1" ht="47.25" customHeight="1">
      <c r="A25" s="106"/>
      <c r="B25" s="107"/>
      <c r="C25" s="106"/>
      <c r="D25" s="106"/>
      <c r="E25" s="372" t="s">
        <v>37</v>
      </c>
      <c r="F25" s="372"/>
      <c r="G25" s="372"/>
      <c r="H25" s="372"/>
      <c r="I25" s="106"/>
      <c r="J25" s="106"/>
      <c r="K25" s="106"/>
      <c r="L25" s="108"/>
      <c r="S25" s="106"/>
      <c r="T25" s="106"/>
      <c r="U25" s="106"/>
      <c r="V25" s="106"/>
      <c r="W25" s="106"/>
      <c r="X25" s="106"/>
      <c r="Y25" s="106"/>
      <c r="Z25" s="106"/>
      <c r="AA25" s="106"/>
      <c r="AB25" s="106"/>
      <c r="AC25" s="106"/>
      <c r="AD25" s="106"/>
      <c r="AE25" s="106"/>
    </row>
    <row r="26" spans="1:31" s="2" customFormat="1" ht="6.95" customHeight="1">
      <c r="A26" s="36"/>
      <c r="B26" s="41"/>
      <c r="C26" s="36"/>
      <c r="D26" s="36"/>
      <c r="E26" s="36"/>
      <c r="F26" s="36"/>
      <c r="G26" s="36"/>
      <c r="H26" s="36"/>
      <c r="I26" s="36"/>
      <c r="J26" s="36"/>
      <c r="K26" s="36"/>
      <c r="L26" s="103"/>
      <c r="S26" s="36"/>
      <c r="T26" s="36"/>
      <c r="U26" s="36"/>
      <c r="V26" s="36"/>
      <c r="W26" s="36"/>
      <c r="X26" s="36"/>
      <c r="Y26" s="36"/>
      <c r="Z26" s="36"/>
      <c r="AA26" s="36"/>
      <c r="AB26" s="36"/>
      <c r="AC26" s="36"/>
      <c r="AD26" s="36"/>
      <c r="AE26" s="36"/>
    </row>
    <row r="27" spans="1:31" s="2" customFormat="1" ht="6.95" customHeight="1">
      <c r="A27" s="36"/>
      <c r="B27" s="41"/>
      <c r="C27" s="36"/>
      <c r="D27" s="109"/>
      <c r="E27" s="109"/>
      <c r="F27" s="109"/>
      <c r="G27" s="109"/>
      <c r="H27" s="109"/>
      <c r="I27" s="109"/>
      <c r="J27" s="109"/>
      <c r="K27" s="109"/>
      <c r="L27" s="103"/>
      <c r="S27" s="36"/>
      <c r="T27" s="36"/>
      <c r="U27" s="36"/>
      <c r="V27" s="36"/>
      <c r="W27" s="36"/>
      <c r="X27" s="36"/>
      <c r="Y27" s="36"/>
      <c r="Z27" s="36"/>
      <c r="AA27" s="36"/>
      <c r="AB27" s="36"/>
      <c r="AC27" s="36"/>
      <c r="AD27" s="36"/>
      <c r="AE27" s="36"/>
    </row>
    <row r="28" spans="1:31" s="2" customFormat="1" ht="25.35" customHeight="1">
      <c r="A28" s="36"/>
      <c r="B28" s="41"/>
      <c r="C28" s="36"/>
      <c r="D28" s="110" t="s">
        <v>38</v>
      </c>
      <c r="E28" s="36"/>
      <c r="F28" s="36"/>
      <c r="G28" s="36"/>
      <c r="H28" s="36"/>
      <c r="I28" s="36"/>
      <c r="J28" s="111">
        <f>ROUND(J100, 2)</f>
        <v>0</v>
      </c>
      <c r="K28" s="36"/>
      <c r="L28" s="103"/>
      <c r="S28" s="36"/>
      <c r="T28" s="36"/>
      <c r="U28" s="36"/>
      <c r="V28" s="36"/>
      <c r="W28" s="36"/>
      <c r="X28" s="36"/>
      <c r="Y28" s="36"/>
      <c r="Z28" s="36"/>
      <c r="AA28" s="36"/>
      <c r="AB28" s="36"/>
      <c r="AC28" s="36"/>
      <c r="AD28" s="36"/>
      <c r="AE28" s="36"/>
    </row>
    <row r="29" spans="1:31" s="2" customFormat="1" ht="6.95" customHeight="1">
      <c r="A29" s="36"/>
      <c r="B29" s="41"/>
      <c r="C29" s="36"/>
      <c r="D29" s="109"/>
      <c r="E29" s="109"/>
      <c r="F29" s="109"/>
      <c r="G29" s="109"/>
      <c r="H29" s="109"/>
      <c r="I29" s="109"/>
      <c r="J29" s="109"/>
      <c r="K29" s="109"/>
      <c r="L29" s="103"/>
      <c r="S29" s="36"/>
      <c r="T29" s="36"/>
      <c r="U29" s="36"/>
      <c r="V29" s="36"/>
      <c r="W29" s="36"/>
      <c r="X29" s="36"/>
      <c r="Y29" s="36"/>
      <c r="Z29" s="36"/>
      <c r="AA29" s="36"/>
      <c r="AB29" s="36"/>
      <c r="AC29" s="36"/>
      <c r="AD29" s="36"/>
      <c r="AE29" s="36"/>
    </row>
    <row r="30" spans="1:31" s="2" customFormat="1" ht="14.45" customHeight="1">
      <c r="A30" s="36"/>
      <c r="B30" s="41"/>
      <c r="C30" s="36"/>
      <c r="D30" s="36"/>
      <c r="E30" s="36"/>
      <c r="F30" s="112" t="s">
        <v>40</v>
      </c>
      <c r="G30" s="36"/>
      <c r="H30" s="36"/>
      <c r="I30" s="112" t="s">
        <v>39</v>
      </c>
      <c r="J30" s="112" t="s">
        <v>41</v>
      </c>
      <c r="K30" s="36"/>
      <c r="L30" s="103"/>
      <c r="S30" s="36"/>
      <c r="T30" s="36"/>
      <c r="U30" s="36"/>
      <c r="V30" s="36"/>
      <c r="W30" s="36"/>
      <c r="X30" s="36"/>
      <c r="Y30" s="36"/>
      <c r="Z30" s="36"/>
      <c r="AA30" s="36"/>
      <c r="AB30" s="36"/>
      <c r="AC30" s="36"/>
      <c r="AD30" s="36"/>
      <c r="AE30" s="36"/>
    </row>
    <row r="31" spans="1:31" s="2" customFormat="1" ht="14.45" customHeight="1">
      <c r="A31" s="36"/>
      <c r="B31" s="41"/>
      <c r="C31" s="36"/>
      <c r="D31" s="113" t="s">
        <v>42</v>
      </c>
      <c r="E31" s="102" t="s">
        <v>43</v>
      </c>
      <c r="F31" s="114">
        <f>ROUND((SUM(BE100:BE569)),  2)</f>
        <v>0</v>
      </c>
      <c r="G31" s="36"/>
      <c r="H31" s="36"/>
      <c r="I31" s="115">
        <v>0.21</v>
      </c>
      <c r="J31" s="114">
        <f>ROUND(((SUM(BE100:BE569))*I31),  2)</f>
        <v>0</v>
      </c>
      <c r="K31" s="36"/>
      <c r="L31" s="103"/>
      <c r="S31" s="36"/>
      <c r="T31" s="36"/>
      <c r="U31" s="36"/>
      <c r="V31" s="36"/>
      <c r="W31" s="36"/>
      <c r="X31" s="36"/>
      <c r="Y31" s="36"/>
      <c r="Z31" s="36"/>
      <c r="AA31" s="36"/>
      <c r="AB31" s="36"/>
      <c r="AC31" s="36"/>
      <c r="AD31" s="36"/>
      <c r="AE31" s="36"/>
    </row>
    <row r="32" spans="1:31" s="2" customFormat="1" ht="14.45" customHeight="1">
      <c r="A32" s="36"/>
      <c r="B32" s="41"/>
      <c r="C32" s="36"/>
      <c r="D32" s="36"/>
      <c r="E32" s="102" t="s">
        <v>44</v>
      </c>
      <c r="F32" s="114">
        <f>ROUND((SUM(BF100:BF569)),  2)</f>
        <v>0</v>
      </c>
      <c r="G32" s="36"/>
      <c r="H32" s="36"/>
      <c r="I32" s="115">
        <v>0.15</v>
      </c>
      <c r="J32" s="114">
        <f>ROUND(((SUM(BF100:BF569))*I32),  2)</f>
        <v>0</v>
      </c>
      <c r="K32" s="36"/>
      <c r="L32" s="103"/>
      <c r="S32" s="36"/>
      <c r="T32" s="36"/>
      <c r="U32" s="36"/>
      <c r="V32" s="36"/>
      <c r="W32" s="36"/>
      <c r="X32" s="36"/>
      <c r="Y32" s="36"/>
      <c r="Z32" s="36"/>
      <c r="AA32" s="36"/>
      <c r="AB32" s="36"/>
      <c r="AC32" s="36"/>
      <c r="AD32" s="36"/>
      <c r="AE32" s="36"/>
    </row>
    <row r="33" spans="1:31" s="2" customFormat="1" ht="14.45" hidden="1" customHeight="1">
      <c r="A33" s="36"/>
      <c r="B33" s="41"/>
      <c r="C33" s="36"/>
      <c r="D33" s="36"/>
      <c r="E33" s="102" t="s">
        <v>45</v>
      </c>
      <c r="F33" s="114">
        <f>ROUND((SUM(BG100:BG569)),  2)</f>
        <v>0</v>
      </c>
      <c r="G33" s="36"/>
      <c r="H33" s="36"/>
      <c r="I33" s="115">
        <v>0.21</v>
      </c>
      <c r="J33" s="114">
        <f>0</f>
        <v>0</v>
      </c>
      <c r="K33" s="36"/>
      <c r="L33" s="103"/>
      <c r="S33" s="36"/>
      <c r="T33" s="36"/>
      <c r="U33" s="36"/>
      <c r="V33" s="36"/>
      <c r="W33" s="36"/>
      <c r="X33" s="36"/>
      <c r="Y33" s="36"/>
      <c r="Z33" s="36"/>
      <c r="AA33" s="36"/>
      <c r="AB33" s="36"/>
      <c r="AC33" s="36"/>
      <c r="AD33" s="36"/>
      <c r="AE33" s="36"/>
    </row>
    <row r="34" spans="1:31" s="2" customFormat="1" ht="14.45" hidden="1" customHeight="1">
      <c r="A34" s="36"/>
      <c r="B34" s="41"/>
      <c r="C34" s="36"/>
      <c r="D34" s="36"/>
      <c r="E34" s="102" t="s">
        <v>46</v>
      </c>
      <c r="F34" s="114">
        <f>ROUND((SUM(BH100:BH569)),  2)</f>
        <v>0</v>
      </c>
      <c r="G34" s="36"/>
      <c r="H34" s="36"/>
      <c r="I34" s="115">
        <v>0.15</v>
      </c>
      <c r="J34" s="114">
        <f>0</f>
        <v>0</v>
      </c>
      <c r="K34" s="36"/>
      <c r="L34" s="103"/>
      <c r="S34" s="36"/>
      <c r="T34" s="36"/>
      <c r="U34" s="36"/>
      <c r="V34" s="36"/>
      <c r="W34" s="36"/>
      <c r="X34" s="36"/>
      <c r="Y34" s="36"/>
      <c r="Z34" s="36"/>
      <c r="AA34" s="36"/>
      <c r="AB34" s="36"/>
      <c r="AC34" s="36"/>
      <c r="AD34" s="36"/>
      <c r="AE34" s="36"/>
    </row>
    <row r="35" spans="1:31" s="2" customFormat="1" ht="14.45" hidden="1" customHeight="1">
      <c r="A35" s="36"/>
      <c r="B35" s="41"/>
      <c r="C35" s="36"/>
      <c r="D35" s="36"/>
      <c r="E35" s="102" t="s">
        <v>47</v>
      </c>
      <c r="F35" s="114">
        <f>ROUND((SUM(BI100:BI569)),  2)</f>
        <v>0</v>
      </c>
      <c r="G35" s="36"/>
      <c r="H35" s="36"/>
      <c r="I35" s="115">
        <v>0</v>
      </c>
      <c r="J35" s="114">
        <f>0</f>
        <v>0</v>
      </c>
      <c r="K35" s="36"/>
      <c r="L35" s="103"/>
      <c r="S35" s="36"/>
      <c r="T35" s="36"/>
      <c r="U35" s="36"/>
      <c r="V35" s="36"/>
      <c r="W35" s="36"/>
      <c r="X35" s="36"/>
      <c r="Y35" s="36"/>
      <c r="Z35" s="36"/>
      <c r="AA35" s="36"/>
      <c r="AB35" s="36"/>
      <c r="AC35" s="36"/>
      <c r="AD35" s="36"/>
      <c r="AE35" s="36"/>
    </row>
    <row r="36" spans="1:31" s="2" customFormat="1" ht="6.95" customHeight="1">
      <c r="A36" s="36"/>
      <c r="B36" s="41"/>
      <c r="C36" s="36"/>
      <c r="D36" s="36"/>
      <c r="E36" s="36"/>
      <c r="F36" s="36"/>
      <c r="G36" s="36"/>
      <c r="H36" s="36"/>
      <c r="I36" s="36"/>
      <c r="J36" s="36"/>
      <c r="K36" s="36"/>
      <c r="L36" s="103"/>
      <c r="S36" s="36"/>
      <c r="T36" s="36"/>
      <c r="U36" s="36"/>
      <c r="V36" s="36"/>
      <c r="W36" s="36"/>
      <c r="X36" s="36"/>
      <c r="Y36" s="36"/>
      <c r="Z36" s="36"/>
      <c r="AA36" s="36"/>
      <c r="AB36" s="36"/>
      <c r="AC36" s="36"/>
      <c r="AD36" s="36"/>
      <c r="AE36" s="36"/>
    </row>
    <row r="37" spans="1:31" s="2" customFormat="1" ht="25.35" customHeight="1">
      <c r="A37" s="36"/>
      <c r="B37" s="41"/>
      <c r="C37" s="116"/>
      <c r="D37" s="117" t="s">
        <v>48</v>
      </c>
      <c r="E37" s="118"/>
      <c r="F37" s="118"/>
      <c r="G37" s="119" t="s">
        <v>49</v>
      </c>
      <c r="H37" s="120" t="s">
        <v>50</v>
      </c>
      <c r="I37" s="118"/>
      <c r="J37" s="121">
        <f>SUM(J28:J35)</f>
        <v>0</v>
      </c>
      <c r="K37" s="122"/>
      <c r="L37" s="103"/>
      <c r="S37" s="36"/>
      <c r="T37" s="36"/>
      <c r="U37" s="36"/>
      <c r="V37" s="36"/>
      <c r="W37" s="36"/>
      <c r="X37" s="36"/>
      <c r="Y37" s="36"/>
      <c r="Z37" s="36"/>
      <c r="AA37" s="36"/>
      <c r="AB37" s="36"/>
      <c r="AC37" s="36"/>
      <c r="AD37" s="36"/>
      <c r="AE37" s="36"/>
    </row>
    <row r="38" spans="1:31" s="2" customFormat="1" ht="14.45" customHeight="1">
      <c r="A38" s="36"/>
      <c r="B38" s="123"/>
      <c r="C38" s="124"/>
      <c r="D38" s="124"/>
      <c r="E38" s="124"/>
      <c r="F38" s="124"/>
      <c r="G38" s="124"/>
      <c r="H38" s="124"/>
      <c r="I38" s="124"/>
      <c r="J38" s="124"/>
      <c r="K38" s="124"/>
      <c r="L38" s="103"/>
      <c r="S38" s="36"/>
      <c r="T38" s="36"/>
      <c r="U38" s="36"/>
      <c r="V38" s="36"/>
      <c r="W38" s="36"/>
      <c r="X38" s="36"/>
      <c r="Y38" s="36"/>
      <c r="Z38" s="36"/>
      <c r="AA38" s="36"/>
      <c r="AB38" s="36"/>
      <c r="AC38" s="36"/>
      <c r="AD38" s="36"/>
      <c r="AE38" s="36"/>
    </row>
    <row r="42" spans="1:31" s="2" customFormat="1" ht="6.95" customHeight="1">
      <c r="A42" s="36"/>
      <c r="B42" s="125"/>
      <c r="C42" s="126"/>
      <c r="D42" s="126"/>
      <c r="E42" s="126"/>
      <c r="F42" s="126"/>
      <c r="G42" s="126"/>
      <c r="H42" s="126"/>
      <c r="I42" s="126"/>
      <c r="J42" s="126"/>
      <c r="K42" s="126"/>
      <c r="L42" s="103"/>
      <c r="S42" s="36"/>
      <c r="T42" s="36"/>
      <c r="U42" s="36"/>
      <c r="V42" s="36"/>
      <c r="W42" s="36"/>
      <c r="X42" s="36"/>
      <c r="Y42" s="36"/>
      <c r="Z42" s="36"/>
      <c r="AA42" s="36"/>
      <c r="AB42" s="36"/>
      <c r="AC42" s="36"/>
      <c r="AD42" s="36"/>
      <c r="AE42" s="36"/>
    </row>
    <row r="43" spans="1:31" s="2" customFormat="1" ht="24.95" customHeight="1">
      <c r="A43" s="36"/>
      <c r="B43" s="37"/>
      <c r="C43" s="25" t="s">
        <v>80</v>
      </c>
      <c r="D43" s="38"/>
      <c r="E43" s="38"/>
      <c r="F43" s="38"/>
      <c r="G43" s="38"/>
      <c r="H43" s="38"/>
      <c r="I43" s="38"/>
      <c r="J43" s="38"/>
      <c r="K43" s="38"/>
      <c r="L43" s="103"/>
      <c r="S43" s="36"/>
      <c r="T43" s="36"/>
      <c r="U43" s="36"/>
      <c r="V43" s="36"/>
      <c r="W43" s="36"/>
      <c r="X43" s="36"/>
      <c r="Y43" s="36"/>
      <c r="Z43" s="36"/>
      <c r="AA43" s="36"/>
      <c r="AB43" s="36"/>
      <c r="AC43" s="36"/>
      <c r="AD43" s="36"/>
      <c r="AE43" s="36"/>
    </row>
    <row r="44" spans="1:31" s="2" customFormat="1" ht="6.95" customHeight="1">
      <c r="A44" s="36"/>
      <c r="B44" s="37"/>
      <c r="C44" s="38"/>
      <c r="D44" s="38"/>
      <c r="E44" s="38"/>
      <c r="F44" s="38"/>
      <c r="G44" s="38"/>
      <c r="H44" s="38"/>
      <c r="I44" s="38"/>
      <c r="J44" s="38"/>
      <c r="K44" s="38"/>
      <c r="L44" s="103"/>
      <c r="S44" s="36"/>
      <c r="T44" s="36"/>
      <c r="U44" s="36"/>
      <c r="V44" s="36"/>
      <c r="W44" s="36"/>
      <c r="X44" s="36"/>
      <c r="Y44" s="36"/>
      <c r="Z44" s="36"/>
      <c r="AA44" s="36"/>
      <c r="AB44" s="36"/>
      <c r="AC44" s="36"/>
      <c r="AD44" s="36"/>
      <c r="AE44" s="36"/>
    </row>
    <row r="45" spans="1:31" s="2" customFormat="1" ht="12" customHeight="1">
      <c r="A45" s="36"/>
      <c r="B45" s="37"/>
      <c r="C45" s="31" t="s">
        <v>16</v>
      </c>
      <c r="D45" s="38"/>
      <c r="E45" s="38"/>
      <c r="F45" s="38"/>
      <c r="G45" s="38"/>
      <c r="H45" s="38"/>
      <c r="I45" s="38"/>
      <c r="J45" s="38"/>
      <c r="K45" s="38"/>
      <c r="L45" s="103"/>
      <c r="S45" s="36"/>
      <c r="T45" s="36"/>
      <c r="U45" s="36"/>
      <c r="V45" s="36"/>
      <c r="W45" s="36"/>
      <c r="X45" s="36"/>
      <c r="Y45" s="36"/>
      <c r="Z45" s="36"/>
      <c r="AA45" s="36"/>
      <c r="AB45" s="36"/>
      <c r="AC45" s="36"/>
      <c r="AD45" s="36"/>
      <c r="AE45" s="36"/>
    </row>
    <row r="46" spans="1:31" s="2" customFormat="1" ht="16.5" customHeight="1">
      <c r="A46" s="36"/>
      <c r="B46" s="37"/>
      <c r="C46" s="38"/>
      <c r="D46" s="38"/>
      <c r="E46" s="347" t="str">
        <f>E7</f>
        <v>Přístavba výtahu - U Porcelánky 149, Loučky</v>
      </c>
      <c r="F46" s="373"/>
      <c r="G46" s="373"/>
      <c r="H46" s="373"/>
      <c r="I46" s="38"/>
      <c r="J46" s="38"/>
      <c r="K46" s="38"/>
      <c r="L46" s="103"/>
      <c r="S46" s="36"/>
      <c r="T46" s="36"/>
      <c r="U46" s="36"/>
      <c r="V46" s="36"/>
      <c r="W46" s="36"/>
      <c r="X46" s="36"/>
      <c r="Y46" s="36"/>
      <c r="Z46" s="36"/>
      <c r="AA46" s="36"/>
      <c r="AB46" s="36"/>
      <c r="AC46" s="36"/>
      <c r="AD46" s="36"/>
      <c r="AE46" s="36"/>
    </row>
    <row r="47" spans="1:31" s="2" customFormat="1" ht="6.95" customHeight="1">
      <c r="A47" s="36"/>
      <c r="B47" s="37"/>
      <c r="C47" s="38"/>
      <c r="D47" s="38"/>
      <c r="E47" s="38"/>
      <c r="F47" s="38"/>
      <c r="G47" s="38"/>
      <c r="H47" s="38"/>
      <c r="I47" s="38"/>
      <c r="J47" s="38"/>
      <c r="K47" s="38"/>
      <c r="L47" s="103"/>
      <c r="S47" s="36"/>
      <c r="T47" s="36"/>
      <c r="U47" s="36"/>
      <c r="V47" s="36"/>
      <c r="W47" s="36"/>
      <c r="X47" s="36"/>
      <c r="Y47" s="36"/>
      <c r="Z47" s="36"/>
      <c r="AA47" s="36"/>
      <c r="AB47" s="36"/>
      <c r="AC47" s="36"/>
      <c r="AD47" s="36"/>
      <c r="AE47" s="36"/>
    </row>
    <row r="48" spans="1:31" s="2" customFormat="1" ht="12" customHeight="1">
      <c r="A48" s="36"/>
      <c r="B48" s="37"/>
      <c r="C48" s="31" t="s">
        <v>21</v>
      </c>
      <c r="D48" s="38"/>
      <c r="E48" s="38"/>
      <c r="F48" s="29" t="str">
        <f>F10</f>
        <v>U Porcelánky 149, Loučky</v>
      </c>
      <c r="G48" s="38"/>
      <c r="H48" s="38"/>
      <c r="I48" s="31" t="s">
        <v>23</v>
      </c>
      <c r="J48" s="61" t="str">
        <f>IF(J10="","",J10)</f>
        <v>13. 5. 2021</v>
      </c>
      <c r="K48" s="38"/>
      <c r="L48" s="103"/>
      <c r="S48" s="36"/>
      <c r="T48" s="36"/>
      <c r="U48" s="36"/>
      <c r="V48" s="36"/>
      <c r="W48" s="36"/>
      <c r="X48" s="36"/>
      <c r="Y48" s="36"/>
      <c r="Z48" s="36"/>
      <c r="AA48" s="36"/>
      <c r="AB48" s="36"/>
      <c r="AC48" s="36"/>
      <c r="AD48" s="36"/>
      <c r="AE48" s="36"/>
    </row>
    <row r="49" spans="1:47" s="2" customFormat="1" ht="6.95" customHeight="1">
      <c r="A49" s="36"/>
      <c r="B49" s="37"/>
      <c r="C49" s="38"/>
      <c r="D49" s="38"/>
      <c r="E49" s="38"/>
      <c r="F49" s="38"/>
      <c r="G49" s="38"/>
      <c r="H49" s="38"/>
      <c r="I49" s="38"/>
      <c r="J49" s="38"/>
      <c r="K49" s="38"/>
      <c r="L49" s="103"/>
      <c r="S49" s="36"/>
      <c r="T49" s="36"/>
      <c r="U49" s="36"/>
      <c r="V49" s="36"/>
      <c r="W49" s="36"/>
      <c r="X49" s="36"/>
      <c r="Y49" s="36"/>
      <c r="Z49" s="36"/>
      <c r="AA49" s="36"/>
      <c r="AB49" s="36"/>
      <c r="AC49" s="36"/>
      <c r="AD49" s="36"/>
      <c r="AE49" s="36"/>
    </row>
    <row r="50" spans="1:47" s="2" customFormat="1" ht="15.2" customHeight="1">
      <c r="A50" s="36"/>
      <c r="B50" s="37"/>
      <c r="C50" s="31" t="s">
        <v>25</v>
      </c>
      <c r="D50" s="38"/>
      <c r="E50" s="38"/>
      <c r="F50" s="29" t="str">
        <f>E13</f>
        <v>Město Nové Sedlo</v>
      </c>
      <c r="G50" s="38"/>
      <c r="H50" s="38"/>
      <c r="I50" s="31" t="s">
        <v>31</v>
      </c>
      <c r="J50" s="34" t="str">
        <f>E19</f>
        <v>CENTRA STAV s.r.o.</v>
      </c>
      <c r="K50" s="38"/>
      <c r="L50" s="103"/>
      <c r="S50" s="36"/>
      <c r="T50" s="36"/>
      <c r="U50" s="36"/>
      <c r="V50" s="36"/>
      <c r="W50" s="36"/>
      <c r="X50" s="36"/>
      <c r="Y50" s="36"/>
      <c r="Z50" s="36"/>
      <c r="AA50" s="36"/>
      <c r="AB50" s="36"/>
      <c r="AC50" s="36"/>
      <c r="AD50" s="36"/>
      <c r="AE50" s="36"/>
    </row>
    <row r="51" spans="1:47" s="2" customFormat="1" ht="15.2" customHeight="1">
      <c r="A51" s="36"/>
      <c r="B51" s="37"/>
      <c r="C51" s="31" t="s">
        <v>29</v>
      </c>
      <c r="D51" s="38"/>
      <c r="E51" s="38"/>
      <c r="F51" s="29" t="str">
        <f>IF(E16="","",E16)</f>
        <v>Vyplň údaj</v>
      </c>
      <c r="G51" s="38"/>
      <c r="H51" s="38"/>
      <c r="I51" s="31" t="s">
        <v>34</v>
      </c>
      <c r="J51" s="34" t="str">
        <f>E22</f>
        <v>Michal Kubelka</v>
      </c>
      <c r="K51" s="38"/>
      <c r="L51" s="103"/>
      <c r="S51" s="36"/>
      <c r="T51" s="36"/>
      <c r="U51" s="36"/>
      <c r="V51" s="36"/>
      <c r="W51" s="36"/>
      <c r="X51" s="36"/>
      <c r="Y51" s="36"/>
      <c r="Z51" s="36"/>
      <c r="AA51" s="36"/>
      <c r="AB51" s="36"/>
      <c r="AC51" s="36"/>
      <c r="AD51" s="36"/>
      <c r="AE51" s="36"/>
    </row>
    <row r="52" spans="1:47" s="2" customFormat="1" ht="10.35" customHeight="1">
      <c r="A52" s="36"/>
      <c r="B52" s="37"/>
      <c r="C52" s="38"/>
      <c r="D52" s="38"/>
      <c r="E52" s="38"/>
      <c r="F52" s="38"/>
      <c r="G52" s="38"/>
      <c r="H52" s="38"/>
      <c r="I52" s="38"/>
      <c r="J52" s="38"/>
      <c r="K52" s="38"/>
      <c r="L52" s="103"/>
      <c r="S52" s="36"/>
      <c r="T52" s="36"/>
      <c r="U52" s="36"/>
      <c r="V52" s="36"/>
      <c r="W52" s="36"/>
      <c r="X52" s="36"/>
      <c r="Y52" s="36"/>
      <c r="Z52" s="36"/>
      <c r="AA52" s="36"/>
      <c r="AB52" s="36"/>
      <c r="AC52" s="36"/>
      <c r="AD52" s="36"/>
      <c r="AE52" s="36"/>
    </row>
    <row r="53" spans="1:47" s="2" customFormat="1" ht="29.25" customHeight="1">
      <c r="A53" s="36"/>
      <c r="B53" s="37"/>
      <c r="C53" s="127" t="s">
        <v>81</v>
      </c>
      <c r="D53" s="128"/>
      <c r="E53" s="128"/>
      <c r="F53" s="128"/>
      <c r="G53" s="128"/>
      <c r="H53" s="128"/>
      <c r="I53" s="128"/>
      <c r="J53" s="129" t="s">
        <v>82</v>
      </c>
      <c r="K53" s="128"/>
      <c r="L53" s="103"/>
      <c r="S53" s="36"/>
      <c r="T53" s="36"/>
      <c r="U53" s="36"/>
      <c r="V53" s="36"/>
      <c r="W53" s="36"/>
      <c r="X53" s="36"/>
      <c r="Y53" s="36"/>
      <c r="Z53" s="36"/>
      <c r="AA53" s="36"/>
      <c r="AB53" s="36"/>
      <c r="AC53" s="36"/>
      <c r="AD53" s="36"/>
      <c r="AE53" s="36"/>
    </row>
    <row r="54" spans="1:47" s="2" customFormat="1" ht="10.35" customHeight="1">
      <c r="A54" s="36"/>
      <c r="B54" s="37"/>
      <c r="C54" s="38"/>
      <c r="D54" s="38"/>
      <c r="E54" s="38"/>
      <c r="F54" s="38"/>
      <c r="G54" s="38"/>
      <c r="H54" s="38"/>
      <c r="I54" s="38"/>
      <c r="J54" s="38"/>
      <c r="K54" s="38"/>
      <c r="L54" s="103"/>
      <c r="S54" s="36"/>
      <c r="T54" s="36"/>
      <c r="U54" s="36"/>
      <c r="V54" s="36"/>
      <c r="W54" s="36"/>
      <c r="X54" s="36"/>
      <c r="Y54" s="36"/>
      <c r="Z54" s="36"/>
      <c r="AA54" s="36"/>
      <c r="AB54" s="36"/>
      <c r="AC54" s="36"/>
      <c r="AD54" s="36"/>
      <c r="AE54" s="36"/>
    </row>
    <row r="55" spans="1:47" s="2" customFormat="1" ht="22.9" customHeight="1">
      <c r="A55" s="36"/>
      <c r="B55" s="37"/>
      <c r="C55" s="130" t="s">
        <v>70</v>
      </c>
      <c r="D55" s="38"/>
      <c r="E55" s="38"/>
      <c r="F55" s="38"/>
      <c r="G55" s="38"/>
      <c r="H55" s="38"/>
      <c r="I55" s="38"/>
      <c r="J55" s="79">
        <f>J100</f>
        <v>0</v>
      </c>
      <c r="K55" s="38"/>
      <c r="L55" s="103"/>
      <c r="S55" s="36"/>
      <c r="T55" s="36"/>
      <c r="U55" s="36"/>
      <c r="V55" s="36"/>
      <c r="W55" s="36"/>
      <c r="X55" s="36"/>
      <c r="Y55" s="36"/>
      <c r="Z55" s="36"/>
      <c r="AA55" s="36"/>
      <c r="AB55" s="36"/>
      <c r="AC55" s="36"/>
      <c r="AD55" s="36"/>
      <c r="AE55" s="36"/>
      <c r="AU55" s="19" t="s">
        <v>83</v>
      </c>
    </row>
    <row r="56" spans="1:47" s="9" customFormat="1" ht="24.95" customHeight="1">
      <c r="B56" s="131"/>
      <c r="C56" s="132"/>
      <c r="D56" s="133" t="s">
        <v>84</v>
      </c>
      <c r="E56" s="134"/>
      <c r="F56" s="134"/>
      <c r="G56" s="134"/>
      <c r="H56" s="134"/>
      <c r="I56" s="134"/>
      <c r="J56" s="135">
        <f>J101</f>
        <v>0</v>
      </c>
      <c r="K56" s="132"/>
      <c r="L56" s="136"/>
    </row>
    <row r="57" spans="1:47" s="10" customFormat="1" ht="19.899999999999999" customHeight="1">
      <c r="B57" s="137"/>
      <c r="C57" s="138"/>
      <c r="D57" s="139" t="s">
        <v>85</v>
      </c>
      <c r="E57" s="140"/>
      <c r="F57" s="140"/>
      <c r="G57" s="140"/>
      <c r="H57" s="140"/>
      <c r="I57" s="140"/>
      <c r="J57" s="141">
        <f>J102</f>
        <v>0</v>
      </c>
      <c r="K57" s="138"/>
      <c r="L57" s="142"/>
    </row>
    <row r="58" spans="1:47" s="10" customFormat="1" ht="19.899999999999999" customHeight="1">
      <c r="B58" s="137"/>
      <c r="C58" s="138"/>
      <c r="D58" s="139" t="s">
        <v>86</v>
      </c>
      <c r="E58" s="140"/>
      <c r="F58" s="140"/>
      <c r="G58" s="140"/>
      <c r="H58" s="140"/>
      <c r="I58" s="140"/>
      <c r="J58" s="141">
        <f>J158</f>
        <v>0</v>
      </c>
      <c r="K58" s="138"/>
      <c r="L58" s="142"/>
    </row>
    <row r="59" spans="1:47" s="10" customFormat="1" ht="19.899999999999999" customHeight="1">
      <c r="B59" s="137"/>
      <c r="C59" s="138"/>
      <c r="D59" s="139" t="s">
        <v>87</v>
      </c>
      <c r="E59" s="140"/>
      <c r="F59" s="140"/>
      <c r="G59" s="140"/>
      <c r="H59" s="140"/>
      <c r="I59" s="140"/>
      <c r="J59" s="141">
        <f>J176</f>
        <v>0</v>
      </c>
      <c r="K59" s="138"/>
      <c r="L59" s="142"/>
    </row>
    <row r="60" spans="1:47" s="10" customFormat="1" ht="19.899999999999999" customHeight="1">
      <c r="B60" s="137"/>
      <c r="C60" s="138"/>
      <c r="D60" s="139" t="s">
        <v>88</v>
      </c>
      <c r="E60" s="140"/>
      <c r="F60" s="140"/>
      <c r="G60" s="140"/>
      <c r="H60" s="140"/>
      <c r="I60" s="140"/>
      <c r="J60" s="141">
        <f>J193</f>
        <v>0</v>
      </c>
      <c r="K60" s="138"/>
      <c r="L60" s="142"/>
    </row>
    <row r="61" spans="1:47" s="10" customFormat="1" ht="19.899999999999999" customHeight="1">
      <c r="B61" s="137"/>
      <c r="C61" s="138"/>
      <c r="D61" s="139" t="s">
        <v>89</v>
      </c>
      <c r="E61" s="140"/>
      <c r="F61" s="140"/>
      <c r="G61" s="140"/>
      <c r="H61" s="140"/>
      <c r="I61" s="140"/>
      <c r="J61" s="141">
        <f>J212</f>
        <v>0</v>
      </c>
      <c r="K61" s="138"/>
      <c r="L61" s="142"/>
    </row>
    <row r="62" spans="1:47" s="10" customFormat="1" ht="19.899999999999999" customHeight="1">
      <c r="B62" s="137"/>
      <c r="C62" s="138"/>
      <c r="D62" s="139" t="s">
        <v>90</v>
      </c>
      <c r="E62" s="140"/>
      <c r="F62" s="140"/>
      <c r="G62" s="140"/>
      <c r="H62" s="140"/>
      <c r="I62" s="140"/>
      <c r="J62" s="141">
        <f>J218</f>
        <v>0</v>
      </c>
      <c r="K62" s="138"/>
      <c r="L62" s="142"/>
    </row>
    <row r="63" spans="1:47" s="10" customFormat="1" ht="19.899999999999999" customHeight="1">
      <c r="B63" s="137"/>
      <c r="C63" s="138"/>
      <c r="D63" s="139" t="s">
        <v>91</v>
      </c>
      <c r="E63" s="140"/>
      <c r="F63" s="140"/>
      <c r="G63" s="140"/>
      <c r="H63" s="140"/>
      <c r="I63" s="140"/>
      <c r="J63" s="141">
        <f>J300</f>
        <v>0</v>
      </c>
      <c r="K63" s="138"/>
      <c r="L63" s="142"/>
    </row>
    <row r="64" spans="1:47" s="10" customFormat="1" ht="19.899999999999999" customHeight="1">
      <c r="B64" s="137"/>
      <c r="C64" s="138"/>
      <c r="D64" s="139" t="s">
        <v>92</v>
      </c>
      <c r="E64" s="140"/>
      <c r="F64" s="140"/>
      <c r="G64" s="140"/>
      <c r="H64" s="140"/>
      <c r="I64" s="140"/>
      <c r="J64" s="141">
        <f>J352</f>
        <v>0</v>
      </c>
      <c r="K64" s="138"/>
      <c r="L64" s="142"/>
    </row>
    <row r="65" spans="2:12" s="10" customFormat="1" ht="19.899999999999999" customHeight="1">
      <c r="B65" s="137"/>
      <c r="C65" s="138"/>
      <c r="D65" s="139" t="s">
        <v>93</v>
      </c>
      <c r="E65" s="140"/>
      <c r="F65" s="140"/>
      <c r="G65" s="140"/>
      <c r="H65" s="140"/>
      <c r="I65" s="140"/>
      <c r="J65" s="141">
        <f>J370</f>
        <v>0</v>
      </c>
      <c r="K65" s="138"/>
      <c r="L65" s="142"/>
    </row>
    <row r="66" spans="2:12" s="9" customFormat="1" ht="24.95" customHeight="1">
      <c r="B66" s="131"/>
      <c r="C66" s="132"/>
      <c r="D66" s="133" t="s">
        <v>94</v>
      </c>
      <c r="E66" s="134"/>
      <c r="F66" s="134"/>
      <c r="G66" s="134"/>
      <c r="H66" s="134"/>
      <c r="I66" s="134"/>
      <c r="J66" s="135">
        <f>J373</f>
        <v>0</v>
      </c>
      <c r="K66" s="132"/>
      <c r="L66" s="136"/>
    </row>
    <row r="67" spans="2:12" s="10" customFormat="1" ht="19.899999999999999" customHeight="1">
      <c r="B67" s="137"/>
      <c r="C67" s="138"/>
      <c r="D67" s="139" t="s">
        <v>95</v>
      </c>
      <c r="E67" s="140"/>
      <c r="F67" s="140"/>
      <c r="G67" s="140"/>
      <c r="H67" s="140"/>
      <c r="I67" s="140"/>
      <c r="J67" s="141">
        <f>J374</f>
        <v>0</v>
      </c>
      <c r="K67" s="138"/>
      <c r="L67" s="142"/>
    </row>
    <row r="68" spans="2:12" s="10" customFormat="1" ht="19.899999999999999" customHeight="1">
      <c r="B68" s="137"/>
      <c r="C68" s="138"/>
      <c r="D68" s="139" t="s">
        <v>96</v>
      </c>
      <c r="E68" s="140"/>
      <c r="F68" s="140"/>
      <c r="G68" s="140"/>
      <c r="H68" s="140"/>
      <c r="I68" s="140"/>
      <c r="J68" s="141">
        <f>J401</f>
        <v>0</v>
      </c>
      <c r="K68" s="138"/>
      <c r="L68" s="142"/>
    </row>
    <row r="69" spans="2:12" s="10" customFormat="1" ht="19.899999999999999" customHeight="1">
      <c r="B69" s="137"/>
      <c r="C69" s="138"/>
      <c r="D69" s="139" t="s">
        <v>97</v>
      </c>
      <c r="E69" s="140"/>
      <c r="F69" s="140"/>
      <c r="G69" s="140"/>
      <c r="H69" s="140"/>
      <c r="I69" s="140"/>
      <c r="J69" s="141">
        <f>J417</f>
        <v>0</v>
      </c>
      <c r="K69" s="138"/>
      <c r="L69" s="142"/>
    </row>
    <row r="70" spans="2:12" s="10" customFormat="1" ht="19.899999999999999" customHeight="1">
      <c r="B70" s="137"/>
      <c r="C70" s="138"/>
      <c r="D70" s="139" t="s">
        <v>98</v>
      </c>
      <c r="E70" s="140"/>
      <c r="F70" s="140"/>
      <c r="G70" s="140"/>
      <c r="H70" s="140"/>
      <c r="I70" s="140"/>
      <c r="J70" s="141">
        <f>J431</f>
        <v>0</v>
      </c>
      <c r="K70" s="138"/>
      <c r="L70" s="142"/>
    </row>
    <row r="71" spans="2:12" s="10" customFormat="1" ht="19.899999999999999" customHeight="1">
      <c r="B71" s="137"/>
      <c r="C71" s="138"/>
      <c r="D71" s="139" t="s">
        <v>99</v>
      </c>
      <c r="E71" s="140"/>
      <c r="F71" s="140"/>
      <c r="G71" s="140"/>
      <c r="H71" s="140"/>
      <c r="I71" s="140"/>
      <c r="J71" s="141">
        <f>J439</f>
        <v>0</v>
      </c>
      <c r="K71" s="138"/>
      <c r="L71" s="142"/>
    </row>
    <row r="72" spans="2:12" s="10" customFormat="1" ht="19.899999999999999" customHeight="1">
      <c r="B72" s="137"/>
      <c r="C72" s="138"/>
      <c r="D72" s="139" t="s">
        <v>100</v>
      </c>
      <c r="E72" s="140"/>
      <c r="F72" s="140"/>
      <c r="G72" s="140"/>
      <c r="H72" s="140"/>
      <c r="I72" s="140"/>
      <c r="J72" s="141">
        <f>J517</f>
        <v>0</v>
      </c>
      <c r="K72" s="138"/>
      <c r="L72" s="142"/>
    </row>
    <row r="73" spans="2:12" s="10" customFormat="1" ht="19.899999999999999" customHeight="1">
      <c r="B73" s="137"/>
      <c r="C73" s="138"/>
      <c r="D73" s="139" t="s">
        <v>101</v>
      </c>
      <c r="E73" s="140"/>
      <c r="F73" s="140"/>
      <c r="G73" s="140"/>
      <c r="H73" s="140"/>
      <c r="I73" s="140"/>
      <c r="J73" s="141">
        <f>J542</f>
        <v>0</v>
      </c>
      <c r="K73" s="138"/>
      <c r="L73" s="142"/>
    </row>
    <row r="74" spans="2:12" s="10" customFormat="1" ht="19.899999999999999" customHeight="1">
      <c r="B74" s="137"/>
      <c r="C74" s="138"/>
      <c r="D74" s="139" t="s">
        <v>102</v>
      </c>
      <c r="E74" s="140"/>
      <c r="F74" s="140"/>
      <c r="G74" s="140"/>
      <c r="H74" s="140"/>
      <c r="I74" s="140"/>
      <c r="J74" s="141">
        <f>J546</f>
        <v>0</v>
      </c>
      <c r="K74" s="138"/>
      <c r="L74" s="142"/>
    </row>
    <row r="75" spans="2:12" s="10" customFormat="1" ht="19.899999999999999" customHeight="1">
      <c r="B75" s="137"/>
      <c r="C75" s="138"/>
      <c r="D75" s="139" t="s">
        <v>103</v>
      </c>
      <c r="E75" s="140"/>
      <c r="F75" s="140"/>
      <c r="G75" s="140"/>
      <c r="H75" s="140"/>
      <c r="I75" s="140"/>
      <c r="J75" s="141">
        <f>J550</f>
        <v>0</v>
      </c>
      <c r="K75" s="138"/>
      <c r="L75" s="142"/>
    </row>
    <row r="76" spans="2:12" s="9" customFormat="1" ht="24.95" customHeight="1">
      <c r="B76" s="131"/>
      <c r="C76" s="132"/>
      <c r="D76" s="133" t="s">
        <v>104</v>
      </c>
      <c r="E76" s="134"/>
      <c r="F76" s="134"/>
      <c r="G76" s="134"/>
      <c r="H76" s="134"/>
      <c r="I76" s="134"/>
      <c r="J76" s="135">
        <f>J555</f>
        <v>0</v>
      </c>
      <c r="K76" s="132"/>
      <c r="L76" s="136"/>
    </row>
    <row r="77" spans="2:12" s="9" customFormat="1" ht="24.95" customHeight="1">
      <c r="B77" s="131"/>
      <c r="C77" s="132"/>
      <c r="D77" s="133" t="s">
        <v>105</v>
      </c>
      <c r="E77" s="134"/>
      <c r="F77" s="134"/>
      <c r="G77" s="134"/>
      <c r="H77" s="134"/>
      <c r="I77" s="134"/>
      <c r="J77" s="135">
        <f>J558</f>
        <v>0</v>
      </c>
      <c r="K77" s="132"/>
      <c r="L77" s="136"/>
    </row>
    <row r="78" spans="2:12" s="10" customFormat="1" ht="19.899999999999999" customHeight="1">
      <c r="B78" s="137"/>
      <c r="C78" s="138"/>
      <c r="D78" s="139" t="s">
        <v>106</v>
      </c>
      <c r="E78" s="140"/>
      <c r="F78" s="140"/>
      <c r="G78" s="140"/>
      <c r="H78" s="140"/>
      <c r="I78" s="140"/>
      <c r="J78" s="141">
        <f>J559</f>
        <v>0</v>
      </c>
      <c r="K78" s="138"/>
      <c r="L78" s="142"/>
    </row>
    <row r="79" spans="2:12" s="10" customFormat="1" ht="19.899999999999999" customHeight="1">
      <c r="B79" s="137"/>
      <c r="C79" s="138"/>
      <c r="D79" s="139" t="s">
        <v>107</v>
      </c>
      <c r="E79" s="140"/>
      <c r="F79" s="140"/>
      <c r="G79" s="140"/>
      <c r="H79" s="140"/>
      <c r="I79" s="140"/>
      <c r="J79" s="141">
        <f>J562</f>
        <v>0</v>
      </c>
      <c r="K79" s="138"/>
      <c r="L79" s="142"/>
    </row>
    <row r="80" spans="2:12" s="10" customFormat="1" ht="19.899999999999999" customHeight="1">
      <c r="B80" s="137"/>
      <c r="C80" s="138"/>
      <c r="D80" s="139" t="s">
        <v>108</v>
      </c>
      <c r="E80" s="140"/>
      <c r="F80" s="140"/>
      <c r="G80" s="140"/>
      <c r="H80" s="140"/>
      <c r="I80" s="140"/>
      <c r="J80" s="141">
        <f>J564</f>
        <v>0</v>
      </c>
      <c r="K80" s="138"/>
      <c r="L80" s="142"/>
    </row>
    <row r="81" spans="1:31" s="10" customFormat="1" ht="19.899999999999999" customHeight="1">
      <c r="B81" s="137"/>
      <c r="C81" s="138"/>
      <c r="D81" s="139" t="s">
        <v>109</v>
      </c>
      <c r="E81" s="140"/>
      <c r="F81" s="140"/>
      <c r="G81" s="140"/>
      <c r="H81" s="140"/>
      <c r="I81" s="140"/>
      <c r="J81" s="141">
        <f>J566</f>
        <v>0</v>
      </c>
      <c r="K81" s="138"/>
      <c r="L81" s="142"/>
    </row>
    <row r="82" spans="1:31" s="10" customFormat="1" ht="19.899999999999999" customHeight="1">
      <c r="B82" s="137"/>
      <c r="C82" s="138"/>
      <c r="D82" s="139" t="s">
        <v>110</v>
      </c>
      <c r="E82" s="140"/>
      <c r="F82" s="140"/>
      <c r="G82" s="140"/>
      <c r="H82" s="140"/>
      <c r="I82" s="140"/>
      <c r="J82" s="141">
        <f>J568</f>
        <v>0</v>
      </c>
      <c r="K82" s="138"/>
      <c r="L82" s="142"/>
    </row>
    <row r="83" spans="1:31" s="2" customFormat="1" ht="21.75" customHeight="1">
      <c r="A83" s="36"/>
      <c r="B83" s="37"/>
      <c r="C83" s="38"/>
      <c r="D83" s="38"/>
      <c r="E83" s="38"/>
      <c r="F83" s="38"/>
      <c r="G83" s="38"/>
      <c r="H83" s="38"/>
      <c r="I83" s="38"/>
      <c r="J83" s="38"/>
      <c r="K83" s="38"/>
      <c r="L83" s="103"/>
      <c r="S83" s="36"/>
      <c r="T83" s="36"/>
      <c r="U83" s="36"/>
      <c r="V83" s="36"/>
      <c r="W83" s="36"/>
      <c r="X83" s="36"/>
      <c r="Y83" s="36"/>
      <c r="Z83" s="36"/>
      <c r="AA83" s="36"/>
      <c r="AB83" s="36"/>
      <c r="AC83" s="36"/>
      <c r="AD83" s="36"/>
      <c r="AE83" s="36"/>
    </row>
    <row r="84" spans="1:31" s="2" customFormat="1" ht="6.95" customHeight="1">
      <c r="A84" s="36"/>
      <c r="B84" s="49"/>
      <c r="C84" s="50"/>
      <c r="D84" s="50"/>
      <c r="E84" s="50"/>
      <c r="F84" s="50"/>
      <c r="G84" s="50"/>
      <c r="H84" s="50"/>
      <c r="I84" s="50"/>
      <c r="J84" s="50"/>
      <c r="K84" s="50"/>
      <c r="L84" s="103"/>
      <c r="S84" s="36"/>
      <c r="T84" s="36"/>
      <c r="U84" s="36"/>
      <c r="V84" s="36"/>
      <c r="W84" s="36"/>
      <c r="X84" s="36"/>
      <c r="Y84" s="36"/>
      <c r="Z84" s="36"/>
      <c r="AA84" s="36"/>
      <c r="AB84" s="36"/>
      <c r="AC84" s="36"/>
      <c r="AD84" s="36"/>
      <c r="AE84" s="36"/>
    </row>
    <row r="88" spans="1:31" s="2" customFormat="1" ht="6.95" customHeight="1">
      <c r="A88" s="36"/>
      <c r="B88" s="51"/>
      <c r="C88" s="52"/>
      <c r="D88" s="52"/>
      <c r="E88" s="52"/>
      <c r="F88" s="52"/>
      <c r="G88" s="52"/>
      <c r="H88" s="52"/>
      <c r="I88" s="52"/>
      <c r="J88" s="52"/>
      <c r="K88" s="52"/>
      <c r="L88" s="103"/>
      <c r="S88" s="36"/>
      <c r="T88" s="36"/>
      <c r="U88" s="36"/>
      <c r="V88" s="36"/>
      <c r="W88" s="36"/>
      <c r="X88" s="36"/>
      <c r="Y88" s="36"/>
      <c r="Z88" s="36"/>
      <c r="AA88" s="36"/>
      <c r="AB88" s="36"/>
      <c r="AC88" s="36"/>
      <c r="AD88" s="36"/>
      <c r="AE88" s="36"/>
    </row>
    <row r="89" spans="1:31" s="2" customFormat="1" ht="24.95" customHeight="1">
      <c r="A89" s="36"/>
      <c r="B89" s="37"/>
      <c r="C89" s="25" t="s">
        <v>111</v>
      </c>
      <c r="D89" s="38"/>
      <c r="E89" s="38"/>
      <c r="F89" s="38"/>
      <c r="G89" s="38"/>
      <c r="H89" s="38"/>
      <c r="I89" s="38"/>
      <c r="J89" s="38"/>
      <c r="K89" s="38"/>
      <c r="L89" s="10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103"/>
      <c r="S90" s="36"/>
      <c r="T90" s="36"/>
      <c r="U90" s="36"/>
      <c r="V90" s="36"/>
      <c r="W90" s="36"/>
      <c r="X90" s="36"/>
      <c r="Y90" s="36"/>
      <c r="Z90" s="36"/>
      <c r="AA90" s="36"/>
      <c r="AB90" s="36"/>
      <c r="AC90" s="36"/>
      <c r="AD90" s="36"/>
      <c r="AE90" s="36"/>
    </row>
    <row r="91" spans="1:31" s="2" customFormat="1" ht="12" customHeight="1">
      <c r="A91" s="36"/>
      <c r="B91" s="37"/>
      <c r="C91" s="31" t="s">
        <v>16</v>
      </c>
      <c r="D91" s="38"/>
      <c r="E91" s="38"/>
      <c r="F91" s="38"/>
      <c r="G91" s="38"/>
      <c r="H91" s="38"/>
      <c r="I91" s="38"/>
      <c r="J91" s="38"/>
      <c r="K91" s="38"/>
      <c r="L91" s="103"/>
      <c r="S91" s="36"/>
      <c r="T91" s="36"/>
      <c r="U91" s="36"/>
      <c r="V91" s="36"/>
      <c r="W91" s="36"/>
      <c r="X91" s="36"/>
      <c r="Y91" s="36"/>
      <c r="Z91" s="36"/>
      <c r="AA91" s="36"/>
      <c r="AB91" s="36"/>
      <c r="AC91" s="36"/>
      <c r="AD91" s="36"/>
      <c r="AE91" s="36"/>
    </row>
    <row r="92" spans="1:31" s="2" customFormat="1" ht="16.5" customHeight="1">
      <c r="A92" s="36"/>
      <c r="B92" s="37"/>
      <c r="C92" s="38"/>
      <c r="D92" s="38"/>
      <c r="E92" s="347" t="str">
        <f>E7</f>
        <v>Přístavba výtahu - U Porcelánky 149, Loučky</v>
      </c>
      <c r="F92" s="373"/>
      <c r="G92" s="373"/>
      <c r="H92" s="373"/>
      <c r="I92" s="38"/>
      <c r="J92" s="38"/>
      <c r="K92" s="38"/>
      <c r="L92" s="103"/>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38"/>
      <c r="J93" s="38"/>
      <c r="K93" s="38"/>
      <c r="L93" s="103"/>
      <c r="S93" s="36"/>
      <c r="T93" s="36"/>
      <c r="U93" s="36"/>
      <c r="V93" s="36"/>
      <c r="W93" s="36"/>
      <c r="X93" s="36"/>
      <c r="Y93" s="36"/>
      <c r="Z93" s="36"/>
      <c r="AA93" s="36"/>
      <c r="AB93" s="36"/>
      <c r="AC93" s="36"/>
      <c r="AD93" s="36"/>
      <c r="AE93" s="36"/>
    </row>
    <row r="94" spans="1:31" s="2" customFormat="1" ht="12" customHeight="1">
      <c r="A94" s="36"/>
      <c r="B94" s="37"/>
      <c r="C94" s="31" t="s">
        <v>21</v>
      </c>
      <c r="D94" s="38"/>
      <c r="E94" s="38"/>
      <c r="F94" s="29" t="str">
        <f>F10</f>
        <v>U Porcelánky 149, Loučky</v>
      </c>
      <c r="G94" s="38"/>
      <c r="H94" s="38"/>
      <c r="I94" s="31" t="s">
        <v>23</v>
      </c>
      <c r="J94" s="61" t="str">
        <f>IF(J10="","",J10)</f>
        <v>13. 5. 2021</v>
      </c>
      <c r="K94" s="38"/>
      <c r="L94" s="103"/>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38"/>
      <c r="J95" s="38"/>
      <c r="K95" s="38"/>
      <c r="L95" s="103"/>
      <c r="S95" s="36"/>
      <c r="T95" s="36"/>
      <c r="U95" s="36"/>
      <c r="V95" s="36"/>
      <c r="W95" s="36"/>
      <c r="X95" s="36"/>
      <c r="Y95" s="36"/>
      <c r="Z95" s="36"/>
      <c r="AA95" s="36"/>
      <c r="AB95" s="36"/>
      <c r="AC95" s="36"/>
      <c r="AD95" s="36"/>
      <c r="AE95" s="36"/>
    </row>
    <row r="96" spans="1:31" s="2" customFormat="1" ht="15.2" customHeight="1">
      <c r="A96" s="36"/>
      <c r="B96" s="37"/>
      <c r="C96" s="31" t="s">
        <v>25</v>
      </c>
      <c r="D96" s="38"/>
      <c r="E96" s="38"/>
      <c r="F96" s="29" t="str">
        <f>E13</f>
        <v>Město Nové Sedlo</v>
      </c>
      <c r="G96" s="38"/>
      <c r="H96" s="38"/>
      <c r="I96" s="31" t="s">
        <v>31</v>
      </c>
      <c r="J96" s="34" t="str">
        <f>E19</f>
        <v>CENTRA STAV s.r.o.</v>
      </c>
      <c r="K96" s="38"/>
      <c r="L96" s="103"/>
      <c r="S96" s="36"/>
      <c r="T96" s="36"/>
      <c r="U96" s="36"/>
      <c r="V96" s="36"/>
      <c r="W96" s="36"/>
      <c r="X96" s="36"/>
      <c r="Y96" s="36"/>
      <c r="Z96" s="36"/>
      <c r="AA96" s="36"/>
      <c r="AB96" s="36"/>
      <c r="AC96" s="36"/>
      <c r="AD96" s="36"/>
      <c r="AE96" s="36"/>
    </row>
    <row r="97" spans="1:65" s="2" customFormat="1" ht="15.2" customHeight="1">
      <c r="A97" s="36"/>
      <c r="B97" s="37"/>
      <c r="C97" s="31" t="s">
        <v>29</v>
      </c>
      <c r="D97" s="38"/>
      <c r="E97" s="38"/>
      <c r="F97" s="29" t="str">
        <f>IF(E16="","",E16)</f>
        <v>Vyplň údaj</v>
      </c>
      <c r="G97" s="38"/>
      <c r="H97" s="38"/>
      <c r="I97" s="31" t="s">
        <v>34</v>
      </c>
      <c r="J97" s="34" t="str">
        <f>E22</f>
        <v>Michal Kubelka</v>
      </c>
      <c r="K97" s="38"/>
      <c r="L97" s="103"/>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38"/>
      <c r="J98" s="38"/>
      <c r="K98" s="38"/>
      <c r="L98" s="103"/>
      <c r="S98" s="36"/>
      <c r="T98" s="36"/>
      <c r="U98" s="36"/>
      <c r="V98" s="36"/>
      <c r="W98" s="36"/>
      <c r="X98" s="36"/>
      <c r="Y98" s="36"/>
      <c r="Z98" s="36"/>
      <c r="AA98" s="36"/>
      <c r="AB98" s="36"/>
      <c r="AC98" s="36"/>
      <c r="AD98" s="36"/>
      <c r="AE98" s="36"/>
    </row>
    <row r="99" spans="1:65" s="11" customFormat="1" ht="29.25" customHeight="1">
      <c r="A99" s="143"/>
      <c r="B99" s="144"/>
      <c r="C99" s="145" t="s">
        <v>112</v>
      </c>
      <c r="D99" s="146" t="s">
        <v>57</v>
      </c>
      <c r="E99" s="146" t="s">
        <v>53</v>
      </c>
      <c r="F99" s="146" t="s">
        <v>54</v>
      </c>
      <c r="G99" s="146" t="s">
        <v>113</v>
      </c>
      <c r="H99" s="146" t="s">
        <v>114</v>
      </c>
      <c r="I99" s="146" t="s">
        <v>115</v>
      </c>
      <c r="J99" s="146" t="s">
        <v>82</v>
      </c>
      <c r="K99" s="147" t="s">
        <v>116</v>
      </c>
      <c r="L99" s="148"/>
      <c r="M99" s="70" t="s">
        <v>19</v>
      </c>
      <c r="N99" s="71" t="s">
        <v>42</v>
      </c>
      <c r="O99" s="71" t="s">
        <v>117</v>
      </c>
      <c r="P99" s="71" t="s">
        <v>118</v>
      </c>
      <c r="Q99" s="71" t="s">
        <v>119</v>
      </c>
      <c r="R99" s="71" t="s">
        <v>120</v>
      </c>
      <c r="S99" s="71" t="s">
        <v>121</v>
      </c>
      <c r="T99" s="72" t="s">
        <v>122</v>
      </c>
      <c r="U99" s="143"/>
      <c r="V99" s="143"/>
      <c r="W99" s="143"/>
      <c r="X99" s="143"/>
      <c r="Y99" s="143"/>
      <c r="Z99" s="143"/>
      <c r="AA99" s="143"/>
      <c r="AB99" s="143"/>
      <c r="AC99" s="143"/>
      <c r="AD99" s="143"/>
      <c r="AE99" s="143"/>
    </row>
    <row r="100" spans="1:65" s="2" customFormat="1" ht="22.9" customHeight="1">
      <c r="A100" s="36"/>
      <c r="B100" s="37"/>
      <c r="C100" s="77" t="s">
        <v>123</v>
      </c>
      <c r="D100" s="38"/>
      <c r="E100" s="38"/>
      <c r="F100" s="38"/>
      <c r="G100" s="38"/>
      <c r="H100" s="38"/>
      <c r="I100" s="38"/>
      <c r="J100" s="149">
        <f>BK100</f>
        <v>0</v>
      </c>
      <c r="K100" s="38"/>
      <c r="L100" s="41"/>
      <c r="M100" s="73"/>
      <c r="N100" s="150"/>
      <c r="O100" s="74"/>
      <c r="P100" s="151">
        <f>P101+P373+P555+P558</f>
        <v>0</v>
      </c>
      <c r="Q100" s="74"/>
      <c r="R100" s="151">
        <f>R101+R373+R555+R558</f>
        <v>94.358739190000023</v>
      </c>
      <c r="S100" s="74"/>
      <c r="T100" s="152">
        <f>T101+T373+T555+T558</f>
        <v>31.502587999999999</v>
      </c>
      <c r="U100" s="36"/>
      <c r="V100" s="36"/>
      <c r="W100" s="36"/>
      <c r="X100" s="36"/>
      <c r="Y100" s="36"/>
      <c r="Z100" s="36"/>
      <c r="AA100" s="36"/>
      <c r="AB100" s="36"/>
      <c r="AC100" s="36"/>
      <c r="AD100" s="36"/>
      <c r="AE100" s="36"/>
      <c r="AT100" s="19" t="s">
        <v>71</v>
      </c>
      <c r="AU100" s="19" t="s">
        <v>83</v>
      </c>
      <c r="BK100" s="153">
        <f>BK101+BK373+BK555+BK558</f>
        <v>0</v>
      </c>
    </row>
    <row r="101" spans="1:65" s="12" customFormat="1" ht="25.9" customHeight="1">
      <c r="B101" s="154"/>
      <c r="C101" s="155"/>
      <c r="D101" s="156" t="s">
        <v>71</v>
      </c>
      <c r="E101" s="157" t="s">
        <v>124</v>
      </c>
      <c r="F101" s="157" t="s">
        <v>125</v>
      </c>
      <c r="G101" s="155"/>
      <c r="H101" s="155"/>
      <c r="I101" s="158"/>
      <c r="J101" s="159">
        <f>BK101</f>
        <v>0</v>
      </c>
      <c r="K101" s="155"/>
      <c r="L101" s="160"/>
      <c r="M101" s="161"/>
      <c r="N101" s="162"/>
      <c r="O101" s="162"/>
      <c r="P101" s="163">
        <f>P102+P158+P176+P193+P212+P218+P300+P352+P370</f>
        <v>0</v>
      </c>
      <c r="Q101" s="162"/>
      <c r="R101" s="163">
        <f>R102+R158+R176+R193+R212+R218+R300+R352+R370</f>
        <v>93.482499680000018</v>
      </c>
      <c r="S101" s="162"/>
      <c r="T101" s="164">
        <f>T102+T158+T176+T193+T212+T218+T300+T352+T370</f>
        <v>31.436579999999999</v>
      </c>
      <c r="AR101" s="165" t="s">
        <v>77</v>
      </c>
      <c r="AT101" s="166" t="s">
        <v>71</v>
      </c>
      <c r="AU101" s="166" t="s">
        <v>72</v>
      </c>
      <c r="AY101" s="165" t="s">
        <v>126</v>
      </c>
      <c r="BK101" s="167">
        <f>BK102+BK158+BK176+BK193+BK212+BK218+BK300+BK352+BK370</f>
        <v>0</v>
      </c>
    </row>
    <row r="102" spans="1:65" s="12" customFormat="1" ht="22.9" customHeight="1">
      <c r="B102" s="154"/>
      <c r="C102" s="155"/>
      <c r="D102" s="156" t="s">
        <v>71</v>
      </c>
      <c r="E102" s="168" t="s">
        <v>77</v>
      </c>
      <c r="F102" s="168" t="s">
        <v>127</v>
      </c>
      <c r="G102" s="155"/>
      <c r="H102" s="155"/>
      <c r="I102" s="158"/>
      <c r="J102" s="169">
        <f>BK102</f>
        <v>0</v>
      </c>
      <c r="K102" s="155"/>
      <c r="L102" s="160"/>
      <c r="M102" s="161"/>
      <c r="N102" s="162"/>
      <c r="O102" s="162"/>
      <c r="P102" s="163">
        <f>SUM(P103:P157)</f>
        <v>0</v>
      </c>
      <c r="Q102" s="162"/>
      <c r="R102" s="163">
        <f>SUM(R103:R157)</f>
        <v>5.2839999999999998</v>
      </c>
      <c r="S102" s="162"/>
      <c r="T102" s="164">
        <f>SUM(T103:T157)</f>
        <v>29.099999999999998</v>
      </c>
      <c r="AR102" s="165" t="s">
        <v>77</v>
      </c>
      <c r="AT102" s="166" t="s">
        <v>71</v>
      </c>
      <c r="AU102" s="166" t="s">
        <v>77</v>
      </c>
      <c r="AY102" s="165" t="s">
        <v>126</v>
      </c>
      <c r="BK102" s="167">
        <f>SUM(BK103:BK157)</f>
        <v>0</v>
      </c>
    </row>
    <row r="103" spans="1:65" s="2" customFormat="1" ht="16.5" customHeight="1">
      <c r="A103" s="36"/>
      <c r="B103" s="37"/>
      <c r="C103" s="170" t="s">
        <v>77</v>
      </c>
      <c r="D103" s="170" t="s">
        <v>128</v>
      </c>
      <c r="E103" s="171" t="s">
        <v>129</v>
      </c>
      <c r="F103" s="172" t="s">
        <v>130</v>
      </c>
      <c r="G103" s="173" t="s">
        <v>131</v>
      </c>
      <c r="H103" s="174">
        <v>1</v>
      </c>
      <c r="I103" s="175"/>
      <c r="J103" s="176">
        <f>ROUND(I103*H103,2)</f>
        <v>0</v>
      </c>
      <c r="K103" s="172" t="s">
        <v>19</v>
      </c>
      <c r="L103" s="41"/>
      <c r="M103" s="177" t="s">
        <v>19</v>
      </c>
      <c r="N103" s="178" t="s">
        <v>44</v>
      </c>
      <c r="O103" s="66"/>
      <c r="P103" s="179">
        <f>O103*H103</f>
        <v>0</v>
      </c>
      <c r="Q103" s="179">
        <v>0</v>
      </c>
      <c r="R103" s="179">
        <f>Q103*H103</f>
        <v>0</v>
      </c>
      <c r="S103" s="179">
        <v>0</v>
      </c>
      <c r="T103" s="180">
        <f>S103*H103</f>
        <v>0</v>
      </c>
      <c r="U103" s="36"/>
      <c r="V103" s="36"/>
      <c r="W103" s="36"/>
      <c r="X103" s="36"/>
      <c r="Y103" s="36"/>
      <c r="Z103" s="36"/>
      <c r="AA103" s="36"/>
      <c r="AB103" s="36"/>
      <c r="AC103" s="36"/>
      <c r="AD103" s="36"/>
      <c r="AE103" s="36"/>
      <c r="AR103" s="181" t="s">
        <v>132</v>
      </c>
      <c r="AT103" s="181" t="s">
        <v>128</v>
      </c>
      <c r="AU103" s="181" t="s">
        <v>133</v>
      </c>
      <c r="AY103" s="19" t="s">
        <v>126</v>
      </c>
      <c r="BE103" s="182">
        <f>IF(N103="základní",J103,0)</f>
        <v>0</v>
      </c>
      <c r="BF103" s="182">
        <f>IF(N103="snížená",J103,0)</f>
        <v>0</v>
      </c>
      <c r="BG103" s="182">
        <f>IF(N103="zákl. přenesená",J103,0)</f>
        <v>0</v>
      </c>
      <c r="BH103" s="182">
        <f>IF(N103="sníž. přenesená",J103,0)</f>
        <v>0</v>
      </c>
      <c r="BI103" s="182">
        <f>IF(N103="nulová",J103,0)</f>
        <v>0</v>
      </c>
      <c r="BJ103" s="19" t="s">
        <v>133</v>
      </c>
      <c r="BK103" s="182">
        <f>ROUND(I103*H103,2)</f>
        <v>0</v>
      </c>
      <c r="BL103" s="19" t="s">
        <v>132</v>
      </c>
      <c r="BM103" s="181" t="s">
        <v>134</v>
      </c>
    </row>
    <row r="104" spans="1:65" s="2" customFormat="1" ht="36">
      <c r="A104" s="36"/>
      <c r="B104" s="37"/>
      <c r="C104" s="170" t="s">
        <v>133</v>
      </c>
      <c r="D104" s="170" t="s">
        <v>128</v>
      </c>
      <c r="E104" s="171" t="s">
        <v>135</v>
      </c>
      <c r="F104" s="172" t="s">
        <v>136</v>
      </c>
      <c r="G104" s="173" t="s">
        <v>137</v>
      </c>
      <c r="H104" s="174">
        <v>38</v>
      </c>
      <c r="I104" s="175"/>
      <c r="J104" s="176">
        <f>ROUND(I104*H104,2)</f>
        <v>0</v>
      </c>
      <c r="K104" s="172" t="s">
        <v>138</v>
      </c>
      <c r="L104" s="41"/>
      <c r="M104" s="177" t="s">
        <v>19</v>
      </c>
      <c r="N104" s="178" t="s">
        <v>44</v>
      </c>
      <c r="O104" s="66"/>
      <c r="P104" s="179">
        <f>O104*H104</f>
        <v>0</v>
      </c>
      <c r="Q104" s="179">
        <v>0</v>
      </c>
      <c r="R104" s="179">
        <f>Q104*H104</f>
        <v>0</v>
      </c>
      <c r="S104" s="179">
        <v>0.26</v>
      </c>
      <c r="T104" s="180">
        <f>S104*H104</f>
        <v>9.8800000000000008</v>
      </c>
      <c r="U104" s="36"/>
      <c r="V104" s="36"/>
      <c r="W104" s="36"/>
      <c r="X104" s="36"/>
      <c r="Y104" s="36"/>
      <c r="Z104" s="36"/>
      <c r="AA104" s="36"/>
      <c r="AB104" s="36"/>
      <c r="AC104" s="36"/>
      <c r="AD104" s="36"/>
      <c r="AE104" s="36"/>
      <c r="AR104" s="181" t="s">
        <v>132</v>
      </c>
      <c r="AT104" s="181" t="s">
        <v>128</v>
      </c>
      <c r="AU104" s="181" t="s">
        <v>133</v>
      </c>
      <c r="AY104" s="19" t="s">
        <v>126</v>
      </c>
      <c r="BE104" s="182">
        <f>IF(N104="základní",J104,0)</f>
        <v>0</v>
      </c>
      <c r="BF104" s="182">
        <f>IF(N104="snížená",J104,0)</f>
        <v>0</v>
      </c>
      <c r="BG104" s="182">
        <f>IF(N104="zákl. přenesená",J104,0)</f>
        <v>0</v>
      </c>
      <c r="BH104" s="182">
        <f>IF(N104="sníž. přenesená",J104,0)</f>
        <v>0</v>
      </c>
      <c r="BI104" s="182">
        <f>IF(N104="nulová",J104,0)</f>
        <v>0</v>
      </c>
      <c r="BJ104" s="19" t="s">
        <v>133</v>
      </c>
      <c r="BK104" s="182">
        <f>ROUND(I104*H104,2)</f>
        <v>0</v>
      </c>
      <c r="BL104" s="19" t="s">
        <v>132</v>
      </c>
      <c r="BM104" s="181" t="s">
        <v>139</v>
      </c>
    </row>
    <row r="105" spans="1:65" s="2" customFormat="1" ht="126.75">
      <c r="A105" s="36"/>
      <c r="B105" s="37"/>
      <c r="C105" s="38"/>
      <c r="D105" s="183" t="s">
        <v>140</v>
      </c>
      <c r="E105" s="38"/>
      <c r="F105" s="184" t="s">
        <v>141</v>
      </c>
      <c r="G105" s="38"/>
      <c r="H105" s="38"/>
      <c r="I105" s="185"/>
      <c r="J105" s="38"/>
      <c r="K105" s="38"/>
      <c r="L105" s="41"/>
      <c r="M105" s="186"/>
      <c r="N105" s="187"/>
      <c r="O105" s="66"/>
      <c r="P105" s="66"/>
      <c r="Q105" s="66"/>
      <c r="R105" s="66"/>
      <c r="S105" s="66"/>
      <c r="T105" s="67"/>
      <c r="U105" s="36"/>
      <c r="V105" s="36"/>
      <c r="W105" s="36"/>
      <c r="X105" s="36"/>
      <c r="Y105" s="36"/>
      <c r="Z105" s="36"/>
      <c r="AA105" s="36"/>
      <c r="AB105" s="36"/>
      <c r="AC105" s="36"/>
      <c r="AD105" s="36"/>
      <c r="AE105" s="36"/>
      <c r="AT105" s="19" t="s">
        <v>140</v>
      </c>
      <c r="AU105" s="19" t="s">
        <v>133</v>
      </c>
    </row>
    <row r="106" spans="1:65" s="2" customFormat="1" ht="36">
      <c r="A106" s="36"/>
      <c r="B106" s="37"/>
      <c r="C106" s="170" t="s">
        <v>142</v>
      </c>
      <c r="D106" s="170" t="s">
        <v>128</v>
      </c>
      <c r="E106" s="171" t="s">
        <v>143</v>
      </c>
      <c r="F106" s="172" t="s">
        <v>144</v>
      </c>
      <c r="G106" s="173" t="s">
        <v>137</v>
      </c>
      <c r="H106" s="174">
        <v>38</v>
      </c>
      <c r="I106" s="175"/>
      <c r="J106" s="176">
        <f>ROUND(I106*H106,2)</f>
        <v>0</v>
      </c>
      <c r="K106" s="172" t="s">
        <v>138</v>
      </c>
      <c r="L106" s="41"/>
      <c r="M106" s="177" t="s">
        <v>19</v>
      </c>
      <c r="N106" s="178" t="s">
        <v>44</v>
      </c>
      <c r="O106" s="66"/>
      <c r="P106" s="179">
        <f>O106*H106</f>
        <v>0</v>
      </c>
      <c r="Q106" s="179">
        <v>0</v>
      </c>
      <c r="R106" s="179">
        <f>Q106*H106</f>
        <v>0</v>
      </c>
      <c r="S106" s="179">
        <v>0.28999999999999998</v>
      </c>
      <c r="T106" s="180">
        <f>S106*H106</f>
        <v>11.02</v>
      </c>
      <c r="U106" s="36"/>
      <c r="V106" s="36"/>
      <c r="W106" s="36"/>
      <c r="X106" s="36"/>
      <c r="Y106" s="36"/>
      <c r="Z106" s="36"/>
      <c r="AA106" s="36"/>
      <c r="AB106" s="36"/>
      <c r="AC106" s="36"/>
      <c r="AD106" s="36"/>
      <c r="AE106" s="36"/>
      <c r="AR106" s="181" t="s">
        <v>132</v>
      </c>
      <c r="AT106" s="181" t="s">
        <v>128</v>
      </c>
      <c r="AU106" s="181" t="s">
        <v>133</v>
      </c>
      <c r="AY106" s="19" t="s">
        <v>126</v>
      </c>
      <c r="BE106" s="182">
        <f>IF(N106="základní",J106,0)</f>
        <v>0</v>
      </c>
      <c r="BF106" s="182">
        <f>IF(N106="snížená",J106,0)</f>
        <v>0</v>
      </c>
      <c r="BG106" s="182">
        <f>IF(N106="zákl. přenesená",J106,0)</f>
        <v>0</v>
      </c>
      <c r="BH106" s="182">
        <f>IF(N106="sníž. přenesená",J106,0)</f>
        <v>0</v>
      </c>
      <c r="BI106" s="182">
        <f>IF(N106="nulová",J106,0)</f>
        <v>0</v>
      </c>
      <c r="BJ106" s="19" t="s">
        <v>133</v>
      </c>
      <c r="BK106" s="182">
        <f>ROUND(I106*H106,2)</f>
        <v>0</v>
      </c>
      <c r="BL106" s="19" t="s">
        <v>132</v>
      </c>
      <c r="BM106" s="181" t="s">
        <v>145</v>
      </c>
    </row>
    <row r="107" spans="1:65" s="2" customFormat="1" ht="175.5">
      <c r="A107" s="36"/>
      <c r="B107" s="37"/>
      <c r="C107" s="38"/>
      <c r="D107" s="183" t="s">
        <v>140</v>
      </c>
      <c r="E107" s="38"/>
      <c r="F107" s="184" t="s">
        <v>146</v>
      </c>
      <c r="G107" s="38"/>
      <c r="H107" s="38"/>
      <c r="I107" s="185"/>
      <c r="J107" s="38"/>
      <c r="K107" s="38"/>
      <c r="L107" s="41"/>
      <c r="M107" s="186"/>
      <c r="N107" s="187"/>
      <c r="O107" s="66"/>
      <c r="P107" s="66"/>
      <c r="Q107" s="66"/>
      <c r="R107" s="66"/>
      <c r="S107" s="66"/>
      <c r="T107" s="67"/>
      <c r="U107" s="36"/>
      <c r="V107" s="36"/>
      <c r="W107" s="36"/>
      <c r="X107" s="36"/>
      <c r="Y107" s="36"/>
      <c r="Z107" s="36"/>
      <c r="AA107" s="36"/>
      <c r="AB107" s="36"/>
      <c r="AC107" s="36"/>
      <c r="AD107" s="36"/>
      <c r="AE107" s="36"/>
      <c r="AT107" s="19" t="s">
        <v>140</v>
      </c>
      <c r="AU107" s="19" t="s">
        <v>133</v>
      </c>
    </row>
    <row r="108" spans="1:65" s="2" customFormat="1" ht="24">
      <c r="A108" s="36"/>
      <c r="B108" s="37"/>
      <c r="C108" s="170" t="s">
        <v>132</v>
      </c>
      <c r="D108" s="170" t="s">
        <v>128</v>
      </c>
      <c r="E108" s="171" t="s">
        <v>147</v>
      </c>
      <c r="F108" s="172" t="s">
        <v>148</v>
      </c>
      <c r="G108" s="173" t="s">
        <v>149</v>
      </c>
      <c r="H108" s="174">
        <v>40</v>
      </c>
      <c r="I108" s="175"/>
      <c r="J108" s="176">
        <f>ROUND(I108*H108,2)</f>
        <v>0</v>
      </c>
      <c r="K108" s="172" t="s">
        <v>138</v>
      </c>
      <c r="L108" s="41"/>
      <c r="M108" s="177" t="s">
        <v>19</v>
      </c>
      <c r="N108" s="178" t="s">
        <v>44</v>
      </c>
      <c r="O108" s="66"/>
      <c r="P108" s="179">
        <f>O108*H108</f>
        <v>0</v>
      </c>
      <c r="Q108" s="179">
        <v>0</v>
      </c>
      <c r="R108" s="179">
        <f>Q108*H108</f>
        <v>0</v>
      </c>
      <c r="S108" s="179">
        <v>0.20499999999999999</v>
      </c>
      <c r="T108" s="180">
        <f>S108*H108</f>
        <v>8.1999999999999993</v>
      </c>
      <c r="U108" s="36"/>
      <c r="V108" s="36"/>
      <c r="W108" s="36"/>
      <c r="X108" s="36"/>
      <c r="Y108" s="36"/>
      <c r="Z108" s="36"/>
      <c r="AA108" s="36"/>
      <c r="AB108" s="36"/>
      <c r="AC108" s="36"/>
      <c r="AD108" s="36"/>
      <c r="AE108" s="36"/>
      <c r="AR108" s="181" t="s">
        <v>132</v>
      </c>
      <c r="AT108" s="181" t="s">
        <v>128</v>
      </c>
      <c r="AU108" s="181" t="s">
        <v>133</v>
      </c>
      <c r="AY108" s="19" t="s">
        <v>126</v>
      </c>
      <c r="BE108" s="182">
        <f>IF(N108="základní",J108,0)</f>
        <v>0</v>
      </c>
      <c r="BF108" s="182">
        <f>IF(N108="snížená",J108,0)</f>
        <v>0</v>
      </c>
      <c r="BG108" s="182">
        <f>IF(N108="zákl. přenesená",J108,0)</f>
        <v>0</v>
      </c>
      <c r="BH108" s="182">
        <f>IF(N108="sníž. přenesená",J108,0)</f>
        <v>0</v>
      </c>
      <c r="BI108" s="182">
        <f>IF(N108="nulová",J108,0)</f>
        <v>0</v>
      </c>
      <c r="BJ108" s="19" t="s">
        <v>133</v>
      </c>
      <c r="BK108" s="182">
        <f>ROUND(I108*H108,2)</f>
        <v>0</v>
      </c>
      <c r="BL108" s="19" t="s">
        <v>132</v>
      </c>
      <c r="BM108" s="181" t="s">
        <v>150</v>
      </c>
    </row>
    <row r="109" spans="1:65" s="2" customFormat="1" ht="136.5">
      <c r="A109" s="36"/>
      <c r="B109" s="37"/>
      <c r="C109" s="38"/>
      <c r="D109" s="183" t="s">
        <v>140</v>
      </c>
      <c r="E109" s="38"/>
      <c r="F109" s="184" t="s">
        <v>151</v>
      </c>
      <c r="G109" s="38"/>
      <c r="H109" s="38"/>
      <c r="I109" s="185"/>
      <c r="J109" s="38"/>
      <c r="K109" s="38"/>
      <c r="L109" s="41"/>
      <c r="M109" s="186"/>
      <c r="N109" s="187"/>
      <c r="O109" s="66"/>
      <c r="P109" s="66"/>
      <c r="Q109" s="66"/>
      <c r="R109" s="66"/>
      <c r="S109" s="66"/>
      <c r="T109" s="67"/>
      <c r="U109" s="36"/>
      <c r="V109" s="36"/>
      <c r="W109" s="36"/>
      <c r="X109" s="36"/>
      <c r="Y109" s="36"/>
      <c r="Z109" s="36"/>
      <c r="AA109" s="36"/>
      <c r="AB109" s="36"/>
      <c r="AC109" s="36"/>
      <c r="AD109" s="36"/>
      <c r="AE109" s="36"/>
      <c r="AT109" s="19" t="s">
        <v>140</v>
      </c>
      <c r="AU109" s="19" t="s">
        <v>133</v>
      </c>
    </row>
    <row r="110" spans="1:65" s="13" customFormat="1" ht="11.25">
      <c r="B110" s="188"/>
      <c r="C110" s="189"/>
      <c r="D110" s="183" t="s">
        <v>152</v>
      </c>
      <c r="E110" s="190" t="s">
        <v>19</v>
      </c>
      <c r="F110" s="191" t="s">
        <v>153</v>
      </c>
      <c r="G110" s="189"/>
      <c r="H110" s="190" t="s">
        <v>19</v>
      </c>
      <c r="I110" s="192"/>
      <c r="J110" s="189"/>
      <c r="K110" s="189"/>
      <c r="L110" s="193"/>
      <c r="M110" s="194"/>
      <c r="N110" s="195"/>
      <c r="O110" s="195"/>
      <c r="P110" s="195"/>
      <c r="Q110" s="195"/>
      <c r="R110" s="195"/>
      <c r="S110" s="195"/>
      <c r="T110" s="196"/>
      <c r="AT110" s="197" t="s">
        <v>152</v>
      </c>
      <c r="AU110" s="197" t="s">
        <v>133</v>
      </c>
      <c r="AV110" s="13" t="s">
        <v>77</v>
      </c>
      <c r="AW110" s="13" t="s">
        <v>33</v>
      </c>
      <c r="AX110" s="13" t="s">
        <v>72</v>
      </c>
      <c r="AY110" s="197" t="s">
        <v>126</v>
      </c>
    </row>
    <row r="111" spans="1:65" s="14" customFormat="1" ht="11.25">
      <c r="B111" s="198"/>
      <c r="C111" s="199"/>
      <c r="D111" s="183" t="s">
        <v>152</v>
      </c>
      <c r="E111" s="200" t="s">
        <v>19</v>
      </c>
      <c r="F111" s="201" t="s">
        <v>154</v>
      </c>
      <c r="G111" s="199"/>
      <c r="H111" s="202">
        <v>40</v>
      </c>
      <c r="I111" s="203"/>
      <c r="J111" s="199"/>
      <c r="K111" s="199"/>
      <c r="L111" s="204"/>
      <c r="M111" s="205"/>
      <c r="N111" s="206"/>
      <c r="O111" s="206"/>
      <c r="P111" s="206"/>
      <c r="Q111" s="206"/>
      <c r="R111" s="206"/>
      <c r="S111" s="206"/>
      <c r="T111" s="207"/>
      <c r="AT111" s="208" t="s">
        <v>152</v>
      </c>
      <c r="AU111" s="208" t="s">
        <v>133</v>
      </c>
      <c r="AV111" s="14" t="s">
        <v>133</v>
      </c>
      <c r="AW111" s="14" t="s">
        <v>33</v>
      </c>
      <c r="AX111" s="14" t="s">
        <v>77</v>
      </c>
      <c r="AY111" s="208" t="s">
        <v>126</v>
      </c>
    </row>
    <row r="112" spans="1:65" s="2" customFormat="1" ht="16.5" customHeight="1">
      <c r="A112" s="36"/>
      <c r="B112" s="37"/>
      <c r="C112" s="170" t="s">
        <v>155</v>
      </c>
      <c r="D112" s="170" t="s">
        <v>128</v>
      </c>
      <c r="E112" s="171" t="s">
        <v>156</v>
      </c>
      <c r="F112" s="172" t="s">
        <v>157</v>
      </c>
      <c r="G112" s="173" t="s">
        <v>137</v>
      </c>
      <c r="H112" s="174">
        <v>200</v>
      </c>
      <c r="I112" s="175"/>
      <c r="J112" s="176">
        <f>ROUND(I112*H112,2)</f>
        <v>0</v>
      </c>
      <c r="K112" s="172" t="s">
        <v>138</v>
      </c>
      <c r="L112" s="41"/>
      <c r="M112" s="177" t="s">
        <v>19</v>
      </c>
      <c r="N112" s="178" t="s">
        <v>44</v>
      </c>
      <c r="O112" s="66"/>
      <c r="P112" s="179">
        <f>O112*H112</f>
        <v>0</v>
      </c>
      <c r="Q112" s="179">
        <v>0</v>
      </c>
      <c r="R112" s="179">
        <f>Q112*H112</f>
        <v>0</v>
      </c>
      <c r="S112" s="179">
        <v>0</v>
      </c>
      <c r="T112" s="180">
        <f>S112*H112</f>
        <v>0</v>
      </c>
      <c r="U112" s="36"/>
      <c r="V112" s="36"/>
      <c r="W112" s="36"/>
      <c r="X112" s="36"/>
      <c r="Y112" s="36"/>
      <c r="Z112" s="36"/>
      <c r="AA112" s="36"/>
      <c r="AB112" s="36"/>
      <c r="AC112" s="36"/>
      <c r="AD112" s="36"/>
      <c r="AE112" s="36"/>
      <c r="AR112" s="181" t="s">
        <v>132</v>
      </c>
      <c r="AT112" s="181" t="s">
        <v>128</v>
      </c>
      <c r="AU112" s="181" t="s">
        <v>133</v>
      </c>
      <c r="AY112" s="19" t="s">
        <v>126</v>
      </c>
      <c r="BE112" s="182">
        <f>IF(N112="základní",J112,0)</f>
        <v>0</v>
      </c>
      <c r="BF112" s="182">
        <f>IF(N112="snížená",J112,0)</f>
        <v>0</v>
      </c>
      <c r="BG112" s="182">
        <f>IF(N112="zákl. přenesená",J112,0)</f>
        <v>0</v>
      </c>
      <c r="BH112" s="182">
        <f>IF(N112="sníž. přenesená",J112,0)</f>
        <v>0</v>
      </c>
      <c r="BI112" s="182">
        <f>IF(N112="nulová",J112,0)</f>
        <v>0</v>
      </c>
      <c r="BJ112" s="19" t="s">
        <v>133</v>
      </c>
      <c r="BK112" s="182">
        <f>ROUND(I112*H112,2)</f>
        <v>0</v>
      </c>
      <c r="BL112" s="19" t="s">
        <v>132</v>
      </c>
      <c r="BM112" s="181" t="s">
        <v>158</v>
      </c>
    </row>
    <row r="113" spans="1:65" s="2" customFormat="1" ht="68.25">
      <c r="A113" s="36"/>
      <c r="B113" s="37"/>
      <c r="C113" s="38"/>
      <c r="D113" s="183" t="s">
        <v>140</v>
      </c>
      <c r="E113" s="38"/>
      <c r="F113" s="184" t="s">
        <v>159</v>
      </c>
      <c r="G113" s="38"/>
      <c r="H113" s="38"/>
      <c r="I113" s="185"/>
      <c r="J113" s="38"/>
      <c r="K113" s="38"/>
      <c r="L113" s="41"/>
      <c r="M113" s="186"/>
      <c r="N113" s="187"/>
      <c r="O113" s="66"/>
      <c r="P113" s="66"/>
      <c r="Q113" s="66"/>
      <c r="R113" s="66"/>
      <c r="S113" s="66"/>
      <c r="T113" s="67"/>
      <c r="U113" s="36"/>
      <c r="V113" s="36"/>
      <c r="W113" s="36"/>
      <c r="X113" s="36"/>
      <c r="Y113" s="36"/>
      <c r="Z113" s="36"/>
      <c r="AA113" s="36"/>
      <c r="AB113" s="36"/>
      <c r="AC113" s="36"/>
      <c r="AD113" s="36"/>
      <c r="AE113" s="36"/>
      <c r="AT113" s="19" t="s">
        <v>140</v>
      </c>
      <c r="AU113" s="19" t="s">
        <v>133</v>
      </c>
    </row>
    <row r="114" spans="1:65" s="2" customFormat="1" ht="21.75" customHeight="1">
      <c r="A114" s="36"/>
      <c r="B114" s="37"/>
      <c r="C114" s="170" t="s">
        <v>160</v>
      </c>
      <c r="D114" s="170" t="s">
        <v>128</v>
      </c>
      <c r="E114" s="171" t="s">
        <v>161</v>
      </c>
      <c r="F114" s="172" t="s">
        <v>162</v>
      </c>
      <c r="G114" s="173" t="s">
        <v>163</v>
      </c>
      <c r="H114" s="174">
        <v>7.5</v>
      </c>
      <c r="I114" s="175"/>
      <c r="J114" s="176">
        <f>ROUND(I114*H114,2)</f>
        <v>0</v>
      </c>
      <c r="K114" s="172" t="s">
        <v>138</v>
      </c>
      <c r="L114" s="41"/>
      <c r="M114" s="177" t="s">
        <v>19</v>
      </c>
      <c r="N114" s="178" t="s">
        <v>44</v>
      </c>
      <c r="O114" s="66"/>
      <c r="P114" s="179">
        <f>O114*H114</f>
        <v>0</v>
      </c>
      <c r="Q114" s="179">
        <v>0</v>
      </c>
      <c r="R114" s="179">
        <f>Q114*H114</f>
        <v>0</v>
      </c>
      <c r="S114" s="179">
        <v>0</v>
      </c>
      <c r="T114" s="180">
        <f>S114*H114</f>
        <v>0</v>
      </c>
      <c r="U114" s="36"/>
      <c r="V114" s="36"/>
      <c r="W114" s="36"/>
      <c r="X114" s="36"/>
      <c r="Y114" s="36"/>
      <c r="Z114" s="36"/>
      <c r="AA114" s="36"/>
      <c r="AB114" s="36"/>
      <c r="AC114" s="36"/>
      <c r="AD114" s="36"/>
      <c r="AE114" s="36"/>
      <c r="AR114" s="181" t="s">
        <v>132</v>
      </c>
      <c r="AT114" s="181" t="s">
        <v>128</v>
      </c>
      <c r="AU114" s="181" t="s">
        <v>133</v>
      </c>
      <c r="AY114" s="19" t="s">
        <v>126</v>
      </c>
      <c r="BE114" s="182">
        <f>IF(N114="základní",J114,0)</f>
        <v>0</v>
      </c>
      <c r="BF114" s="182">
        <f>IF(N114="snížená",J114,0)</f>
        <v>0</v>
      </c>
      <c r="BG114" s="182">
        <f>IF(N114="zákl. přenesená",J114,0)</f>
        <v>0</v>
      </c>
      <c r="BH114" s="182">
        <f>IF(N114="sníž. přenesená",J114,0)</f>
        <v>0</v>
      </c>
      <c r="BI114" s="182">
        <f>IF(N114="nulová",J114,0)</f>
        <v>0</v>
      </c>
      <c r="BJ114" s="19" t="s">
        <v>133</v>
      </c>
      <c r="BK114" s="182">
        <f>ROUND(I114*H114,2)</f>
        <v>0</v>
      </c>
      <c r="BL114" s="19" t="s">
        <v>132</v>
      </c>
      <c r="BM114" s="181" t="s">
        <v>164</v>
      </c>
    </row>
    <row r="115" spans="1:65" s="2" customFormat="1" ht="29.25">
      <c r="A115" s="36"/>
      <c r="B115" s="37"/>
      <c r="C115" s="38"/>
      <c r="D115" s="183" t="s">
        <v>140</v>
      </c>
      <c r="E115" s="38"/>
      <c r="F115" s="184" t="s">
        <v>165</v>
      </c>
      <c r="G115" s="38"/>
      <c r="H115" s="38"/>
      <c r="I115" s="185"/>
      <c r="J115" s="38"/>
      <c r="K115" s="38"/>
      <c r="L115" s="41"/>
      <c r="M115" s="186"/>
      <c r="N115" s="187"/>
      <c r="O115" s="66"/>
      <c r="P115" s="66"/>
      <c r="Q115" s="66"/>
      <c r="R115" s="66"/>
      <c r="S115" s="66"/>
      <c r="T115" s="67"/>
      <c r="U115" s="36"/>
      <c r="V115" s="36"/>
      <c r="W115" s="36"/>
      <c r="X115" s="36"/>
      <c r="Y115" s="36"/>
      <c r="Z115" s="36"/>
      <c r="AA115" s="36"/>
      <c r="AB115" s="36"/>
      <c r="AC115" s="36"/>
      <c r="AD115" s="36"/>
      <c r="AE115" s="36"/>
      <c r="AT115" s="19" t="s">
        <v>140</v>
      </c>
      <c r="AU115" s="19" t="s">
        <v>133</v>
      </c>
    </row>
    <row r="116" spans="1:65" s="14" customFormat="1" ht="11.25">
      <c r="B116" s="198"/>
      <c r="C116" s="199"/>
      <c r="D116" s="183" t="s">
        <v>152</v>
      </c>
      <c r="E116" s="200" t="s">
        <v>19</v>
      </c>
      <c r="F116" s="201" t="s">
        <v>166</v>
      </c>
      <c r="G116" s="199"/>
      <c r="H116" s="202">
        <v>7.5</v>
      </c>
      <c r="I116" s="203"/>
      <c r="J116" s="199"/>
      <c r="K116" s="199"/>
      <c r="L116" s="204"/>
      <c r="M116" s="205"/>
      <c r="N116" s="206"/>
      <c r="O116" s="206"/>
      <c r="P116" s="206"/>
      <c r="Q116" s="206"/>
      <c r="R116" s="206"/>
      <c r="S116" s="206"/>
      <c r="T116" s="207"/>
      <c r="AT116" s="208" t="s">
        <v>152</v>
      </c>
      <c r="AU116" s="208" t="s">
        <v>133</v>
      </c>
      <c r="AV116" s="14" t="s">
        <v>133</v>
      </c>
      <c r="AW116" s="14" t="s">
        <v>33</v>
      </c>
      <c r="AX116" s="14" t="s">
        <v>77</v>
      </c>
      <c r="AY116" s="208" t="s">
        <v>126</v>
      </c>
    </row>
    <row r="117" spans="1:65" s="2" customFormat="1" ht="24">
      <c r="A117" s="36"/>
      <c r="B117" s="37"/>
      <c r="C117" s="170" t="s">
        <v>167</v>
      </c>
      <c r="D117" s="170" t="s">
        <v>128</v>
      </c>
      <c r="E117" s="171" t="s">
        <v>168</v>
      </c>
      <c r="F117" s="172" t="s">
        <v>169</v>
      </c>
      <c r="G117" s="173" t="s">
        <v>163</v>
      </c>
      <c r="H117" s="174">
        <v>15.785</v>
      </c>
      <c r="I117" s="175"/>
      <c r="J117" s="176">
        <f>ROUND(I117*H117,2)</f>
        <v>0</v>
      </c>
      <c r="K117" s="172" t="s">
        <v>138</v>
      </c>
      <c r="L117" s="41"/>
      <c r="M117" s="177" t="s">
        <v>19</v>
      </c>
      <c r="N117" s="178" t="s">
        <v>44</v>
      </c>
      <c r="O117" s="66"/>
      <c r="P117" s="179">
        <f>O117*H117</f>
        <v>0</v>
      </c>
      <c r="Q117" s="179">
        <v>0</v>
      </c>
      <c r="R117" s="179">
        <f>Q117*H117</f>
        <v>0</v>
      </c>
      <c r="S117" s="179">
        <v>0</v>
      </c>
      <c r="T117" s="180">
        <f>S117*H117</f>
        <v>0</v>
      </c>
      <c r="U117" s="36"/>
      <c r="V117" s="36"/>
      <c r="W117" s="36"/>
      <c r="X117" s="36"/>
      <c r="Y117" s="36"/>
      <c r="Z117" s="36"/>
      <c r="AA117" s="36"/>
      <c r="AB117" s="36"/>
      <c r="AC117" s="36"/>
      <c r="AD117" s="36"/>
      <c r="AE117" s="36"/>
      <c r="AR117" s="181" t="s">
        <v>132</v>
      </c>
      <c r="AT117" s="181" t="s">
        <v>128</v>
      </c>
      <c r="AU117" s="181" t="s">
        <v>133</v>
      </c>
      <c r="AY117" s="19" t="s">
        <v>126</v>
      </c>
      <c r="BE117" s="182">
        <f>IF(N117="základní",J117,0)</f>
        <v>0</v>
      </c>
      <c r="BF117" s="182">
        <f>IF(N117="snížená",J117,0)</f>
        <v>0</v>
      </c>
      <c r="BG117" s="182">
        <f>IF(N117="zákl. přenesená",J117,0)</f>
        <v>0</v>
      </c>
      <c r="BH117" s="182">
        <f>IF(N117="sníž. přenesená",J117,0)</f>
        <v>0</v>
      </c>
      <c r="BI117" s="182">
        <f>IF(N117="nulová",J117,0)</f>
        <v>0</v>
      </c>
      <c r="BJ117" s="19" t="s">
        <v>133</v>
      </c>
      <c r="BK117" s="182">
        <f>ROUND(I117*H117,2)</f>
        <v>0</v>
      </c>
      <c r="BL117" s="19" t="s">
        <v>132</v>
      </c>
      <c r="BM117" s="181" t="s">
        <v>170</v>
      </c>
    </row>
    <row r="118" spans="1:65" s="2" customFormat="1" ht="48.75">
      <c r="A118" s="36"/>
      <c r="B118" s="37"/>
      <c r="C118" s="38"/>
      <c r="D118" s="183" t="s">
        <v>140</v>
      </c>
      <c r="E118" s="38"/>
      <c r="F118" s="184" t="s">
        <v>171</v>
      </c>
      <c r="G118" s="38"/>
      <c r="H118" s="38"/>
      <c r="I118" s="185"/>
      <c r="J118" s="38"/>
      <c r="K118" s="38"/>
      <c r="L118" s="41"/>
      <c r="M118" s="186"/>
      <c r="N118" s="187"/>
      <c r="O118" s="66"/>
      <c r="P118" s="66"/>
      <c r="Q118" s="66"/>
      <c r="R118" s="66"/>
      <c r="S118" s="66"/>
      <c r="T118" s="67"/>
      <c r="U118" s="36"/>
      <c r="V118" s="36"/>
      <c r="W118" s="36"/>
      <c r="X118" s="36"/>
      <c r="Y118" s="36"/>
      <c r="Z118" s="36"/>
      <c r="AA118" s="36"/>
      <c r="AB118" s="36"/>
      <c r="AC118" s="36"/>
      <c r="AD118" s="36"/>
      <c r="AE118" s="36"/>
      <c r="AT118" s="19" t="s">
        <v>140</v>
      </c>
      <c r="AU118" s="19" t="s">
        <v>133</v>
      </c>
    </row>
    <row r="119" spans="1:65" s="14" customFormat="1" ht="11.25">
      <c r="B119" s="198"/>
      <c r="C119" s="199"/>
      <c r="D119" s="183" t="s">
        <v>152</v>
      </c>
      <c r="E119" s="200" t="s">
        <v>19</v>
      </c>
      <c r="F119" s="201" t="s">
        <v>172</v>
      </c>
      <c r="G119" s="199"/>
      <c r="H119" s="202">
        <v>13.86</v>
      </c>
      <c r="I119" s="203"/>
      <c r="J119" s="199"/>
      <c r="K119" s="199"/>
      <c r="L119" s="204"/>
      <c r="M119" s="205"/>
      <c r="N119" s="206"/>
      <c r="O119" s="206"/>
      <c r="P119" s="206"/>
      <c r="Q119" s="206"/>
      <c r="R119" s="206"/>
      <c r="S119" s="206"/>
      <c r="T119" s="207"/>
      <c r="AT119" s="208" t="s">
        <v>152</v>
      </c>
      <c r="AU119" s="208" t="s">
        <v>133</v>
      </c>
      <c r="AV119" s="14" t="s">
        <v>133</v>
      </c>
      <c r="AW119" s="14" t="s">
        <v>33</v>
      </c>
      <c r="AX119" s="14" t="s">
        <v>72</v>
      </c>
      <c r="AY119" s="208" t="s">
        <v>126</v>
      </c>
    </row>
    <row r="120" spans="1:65" s="14" customFormat="1" ht="11.25">
      <c r="B120" s="198"/>
      <c r="C120" s="199"/>
      <c r="D120" s="183" t="s">
        <v>152</v>
      </c>
      <c r="E120" s="200" t="s">
        <v>19</v>
      </c>
      <c r="F120" s="201" t="s">
        <v>173</v>
      </c>
      <c r="G120" s="199"/>
      <c r="H120" s="202">
        <v>1.925</v>
      </c>
      <c r="I120" s="203"/>
      <c r="J120" s="199"/>
      <c r="K120" s="199"/>
      <c r="L120" s="204"/>
      <c r="M120" s="205"/>
      <c r="N120" s="206"/>
      <c r="O120" s="206"/>
      <c r="P120" s="206"/>
      <c r="Q120" s="206"/>
      <c r="R120" s="206"/>
      <c r="S120" s="206"/>
      <c r="T120" s="207"/>
      <c r="AT120" s="208" t="s">
        <v>152</v>
      </c>
      <c r="AU120" s="208" t="s">
        <v>133</v>
      </c>
      <c r="AV120" s="14" t="s">
        <v>133</v>
      </c>
      <c r="AW120" s="14" t="s">
        <v>33</v>
      </c>
      <c r="AX120" s="14" t="s">
        <v>72</v>
      </c>
      <c r="AY120" s="208" t="s">
        <v>126</v>
      </c>
    </row>
    <row r="121" spans="1:65" s="15" customFormat="1" ht="11.25">
      <c r="B121" s="209"/>
      <c r="C121" s="210"/>
      <c r="D121" s="183" t="s">
        <v>152</v>
      </c>
      <c r="E121" s="211" t="s">
        <v>19</v>
      </c>
      <c r="F121" s="212" t="s">
        <v>174</v>
      </c>
      <c r="G121" s="210"/>
      <c r="H121" s="213">
        <v>15.785</v>
      </c>
      <c r="I121" s="214"/>
      <c r="J121" s="210"/>
      <c r="K121" s="210"/>
      <c r="L121" s="215"/>
      <c r="M121" s="216"/>
      <c r="N121" s="217"/>
      <c r="O121" s="217"/>
      <c r="P121" s="217"/>
      <c r="Q121" s="217"/>
      <c r="R121" s="217"/>
      <c r="S121" s="217"/>
      <c r="T121" s="218"/>
      <c r="AT121" s="219" t="s">
        <v>152</v>
      </c>
      <c r="AU121" s="219" t="s">
        <v>133</v>
      </c>
      <c r="AV121" s="15" t="s">
        <v>132</v>
      </c>
      <c r="AW121" s="15" t="s">
        <v>33</v>
      </c>
      <c r="AX121" s="15" t="s">
        <v>77</v>
      </c>
      <c r="AY121" s="219" t="s">
        <v>126</v>
      </c>
    </row>
    <row r="122" spans="1:65" s="2" customFormat="1" ht="24">
      <c r="A122" s="36"/>
      <c r="B122" s="37"/>
      <c r="C122" s="170" t="s">
        <v>175</v>
      </c>
      <c r="D122" s="170" t="s">
        <v>128</v>
      </c>
      <c r="E122" s="171" t="s">
        <v>176</v>
      </c>
      <c r="F122" s="172" t="s">
        <v>177</v>
      </c>
      <c r="G122" s="173" t="s">
        <v>163</v>
      </c>
      <c r="H122" s="174">
        <v>7.26</v>
      </c>
      <c r="I122" s="175"/>
      <c r="J122" s="176">
        <f>ROUND(I122*H122,2)</f>
        <v>0</v>
      </c>
      <c r="K122" s="172" t="s">
        <v>138</v>
      </c>
      <c r="L122" s="41"/>
      <c r="M122" s="177" t="s">
        <v>19</v>
      </c>
      <c r="N122" s="178" t="s">
        <v>44</v>
      </c>
      <c r="O122" s="66"/>
      <c r="P122" s="179">
        <f>O122*H122</f>
        <v>0</v>
      </c>
      <c r="Q122" s="179">
        <v>0</v>
      </c>
      <c r="R122" s="179">
        <f>Q122*H122</f>
        <v>0</v>
      </c>
      <c r="S122" s="179">
        <v>0</v>
      </c>
      <c r="T122" s="180">
        <f>S122*H122</f>
        <v>0</v>
      </c>
      <c r="U122" s="36"/>
      <c r="V122" s="36"/>
      <c r="W122" s="36"/>
      <c r="X122" s="36"/>
      <c r="Y122" s="36"/>
      <c r="Z122" s="36"/>
      <c r="AA122" s="36"/>
      <c r="AB122" s="36"/>
      <c r="AC122" s="36"/>
      <c r="AD122" s="36"/>
      <c r="AE122" s="36"/>
      <c r="AR122" s="181" t="s">
        <v>132</v>
      </c>
      <c r="AT122" s="181" t="s">
        <v>128</v>
      </c>
      <c r="AU122" s="181" t="s">
        <v>133</v>
      </c>
      <c r="AY122" s="19" t="s">
        <v>126</v>
      </c>
      <c r="BE122" s="182">
        <f>IF(N122="základní",J122,0)</f>
        <v>0</v>
      </c>
      <c r="BF122" s="182">
        <f>IF(N122="snížená",J122,0)</f>
        <v>0</v>
      </c>
      <c r="BG122" s="182">
        <f>IF(N122="zákl. přenesená",J122,0)</f>
        <v>0</v>
      </c>
      <c r="BH122" s="182">
        <f>IF(N122="sníž. přenesená",J122,0)</f>
        <v>0</v>
      </c>
      <c r="BI122" s="182">
        <f>IF(N122="nulová",J122,0)</f>
        <v>0</v>
      </c>
      <c r="BJ122" s="19" t="s">
        <v>133</v>
      </c>
      <c r="BK122" s="182">
        <f>ROUND(I122*H122,2)</f>
        <v>0</v>
      </c>
      <c r="BL122" s="19" t="s">
        <v>132</v>
      </c>
      <c r="BM122" s="181" t="s">
        <v>178</v>
      </c>
    </row>
    <row r="123" spans="1:65" s="2" customFormat="1" ht="39">
      <c r="A123" s="36"/>
      <c r="B123" s="37"/>
      <c r="C123" s="38"/>
      <c r="D123" s="183" t="s">
        <v>140</v>
      </c>
      <c r="E123" s="38"/>
      <c r="F123" s="184" t="s">
        <v>179</v>
      </c>
      <c r="G123" s="38"/>
      <c r="H123" s="38"/>
      <c r="I123" s="185"/>
      <c r="J123" s="38"/>
      <c r="K123" s="38"/>
      <c r="L123" s="41"/>
      <c r="M123" s="186"/>
      <c r="N123" s="187"/>
      <c r="O123" s="66"/>
      <c r="P123" s="66"/>
      <c r="Q123" s="66"/>
      <c r="R123" s="66"/>
      <c r="S123" s="66"/>
      <c r="T123" s="67"/>
      <c r="U123" s="36"/>
      <c r="V123" s="36"/>
      <c r="W123" s="36"/>
      <c r="X123" s="36"/>
      <c r="Y123" s="36"/>
      <c r="Z123" s="36"/>
      <c r="AA123" s="36"/>
      <c r="AB123" s="36"/>
      <c r="AC123" s="36"/>
      <c r="AD123" s="36"/>
      <c r="AE123" s="36"/>
      <c r="AT123" s="19" t="s">
        <v>140</v>
      </c>
      <c r="AU123" s="19" t="s">
        <v>133</v>
      </c>
    </row>
    <row r="124" spans="1:65" s="13" customFormat="1" ht="11.25">
      <c r="B124" s="188"/>
      <c r="C124" s="189"/>
      <c r="D124" s="183" t="s">
        <v>152</v>
      </c>
      <c r="E124" s="190" t="s">
        <v>19</v>
      </c>
      <c r="F124" s="191" t="s">
        <v>180</v>
      </c>
      <c r="G124" s="189"/>
      <c r="H124" s="190" t="s">
        <v>19</v>
      </c>
      <c r="I124" s="192"/>
      <c r="J124" s="189"/>
      <c r="K124" s="189"/>
      <c r="L124" s="193"/>
      <c r="M124" s="194"/>
      <c r="N124" s="195"/>
      <c r="O124" s="195"/>
      <c r="P124" s="195"/>
      <c r="Q124" s="195"/>
      <c r="R124" s="195"/>
      <c r="S124" s="195"/>
      <c r="T124" s="196"/>
      <c r="AT124" s="197" t="s">
        <v>152</v>
      </c>
      <c r="AU124" s="197" t="s">
        <v>133</v>
      </c>
      <c r="AV124" s="13" t="s">
        <v>77</v>
      </c>
      <c r="AW124" s="13" t="s">
        <v>33</v>
      </c>
      <c r="AX124" s="13" t="s">
        <v>72</v>
      </c>
      <c r="AY124" s="197" t="s">
        <v>126</v>
      </c>
    </row>
    <row r="125" spans="1:65" s="14" customFormat="1" ht="11.25">
      <c r="B125" s="198"/>
      <c r="C125" s="199"/>
      <c r="D125" s="183" t="s">
        <v>152</v>
      </c>
      <c r="E125" s="200" t="s">
        <v>19</v>
      </c>
      <c r="F125" s="201" t="s">
        <v>181</v>
      </c>
      <c r="G125" s="199"/>
      <c r="H125" s="202">
        <v>7.26</v>
      </c>
      <c r="I125" s="203"/>
      <c r="J125" s="199"/>
      <c r="K125" s="199"/>
      <c r="L125" s="204"/>
      <c r="M125" s="205"/>
      <c r="N125" s="206"/>
      <c r="O125" s="206"/>
      <c r="P125" s="206"/>
      <c r="Q125" s="206"/>
      <c r="R125" s="206"/>
      <c r="S125" s="206"/>
      <c r="T125" s="207"/>
      <c r="AT125" s="208" t="s">
        <v>152</v>
      </c>
      <c r="AU125" s="208" t="s">
        <v>133</v>
      </c>
      <c r="AV125" s="14" t="s">
        <v>133</v>
      </c>
      <c r="AW125" s="14" t="s">
        <v>33</v>
      </c>
      <c r="AX125" s="14" t="s">
        <v>77</v>
      </c>
      <c r="AY125" s="208" t="s">
        <v>126</v>
      </c>
    </row>
    <row r="126" spans="1:65" s="2" customFormat="1" ht="24">
      <c r="A126" s="36"/>
      <c r="B126" s="37"/>
      <c r="C126" s="170" t="s">
        <v>182</v>
      </c>
      <c r="D126" s="170" t="s">
        <v>128</v>
      </c>
      <c r="E126" s="171" t="s">
        <v>183</v>
      </c>
      <c r="F126" s="172" t="s">
        <v>184</v>
      </c>
      <c r="G126" s="173" t="s">
        <v>163</v>
      </c>
      <c r="H126" s="174">
        <v>21.125</v>
      </c>
      <c r="I126" s="175"/>
      <c r="J126" s="176">
        <f>ROUND(I126*H126,2)</f>
        <v>0</v>
      </c>
      <c r="K126" s="172" t="s">
        <v>138</v>
      </c>
      <c r="L126" s="41"/>
      <c r="M126" s="177" t="s">
        <v>19</v>
      </c>
      <c r="N126" s="178" t="s">
        <v>44</v>
      </c>
      <c r="O126" s="66"/>
      <c r="P126" s="179">
        <f>O126*H126</f>
        <v>0</v>
      </c>
      <c r="Q126" s="179">
        <v>0</v>
      </c>
      <c r="R126" s="179">
        <f>Q126*H126</f>
        <v>0</v>
      </c>
      <c r="S126" s="179">
        <v>0</v>
      </c>
      <c r="T126" s="180">
        <f>S126*H126</f>
        <v>0</v>
      </c>
      <c r="U126" s="36"/>
      <c r="V126" s="36"/>
      <c r="W126" s="36"/>
      <c r="X126" s="36"/>
      <c r="Y126" s="36"/>
      <c r="Z126" s="36"/>
      <c r="AA126" s="36"/>
      <c r="AB126" s="36"/>
      <c r="AC126" s="36"/>
      <c r="AD126" s="36"/>
      <c r="AE126" s="36"/>
      <c r="AR126" s="181" t="s">
        <v>132</v>
      </c>
      <c r="AT126" s="181" t="s">
        <v>128</v>
      </c>
      <c r="AU126" s="181" t="s">
        <v>133</v>
      </c>
      <c r="AY126" s="19" t="s">
        <v>126</v>
      </c>
      <c r="BE126" s="182">
        <f>IF(N126="základní",J126,0)</f>
        <v>0</v>
      </c>
      <c r="BF126" s="182">
        <f>IF(N126="snížená",J126,0)</f>
        <v>0</v>
      </c>
      <c r="BG126" s="182">
        <f>IF(N126="zákl. přenesená",J126,0)</f>
        <v>0</v>
      </c>
      <c r="BH126" s="182">
        <f>IF(N126="sníž. přenesená",J126,0)</f>
        <v>0</v>
      </c>
      <c r="BI126" s="182">
        <f>IF(N126="nulová",J126,0)</f>
        <v>0</v>
      </c>
      <c r="BJ126" s="19" t="s">
        <v>133</v>
      </c>
      <c r="BK126" s="182">
        <f>ROUND(I126*H126,2)</f>
        <v>0</v>
      </c>
      <c r="BL126" s="19" t="s">
        <v>132</v>
      </c>
      <c r="BM126" s="181" t="s">
        <v>185</v>
      </c>
    </row>
    <row r="127" spans="1:65" s="2" customFormat="1" ht="87.75">
      <c r="A127" s="36"/>
      <c r="B127" s="37"/>
      <c r="C127" s="38"/>
      <c r="D127" s="183" t="s">
        <v>140</v>
      </c>
      <c r="E127" s="38"/>
      <c r="F127" s="184" t="s">
        <v>186</v>
      </c>
      <c r="G127" s="38"/>
      <c r="H127" s="38"/>
      <c r="I127" s="185"/>
      <c r="J127" s="38"/>
      <c r="K127" s="38"/>
      <c r="L127" s="41"/>
      <c r="M127" s="186"/>
      <c r="N127" s="187"/>
      <c r="O127" s="66"/>
      <c r="P127" s="66"/>
      <c r="Q127" s="66"/>
      <c r="R127" s="66"/>
      <c r="S127" s="66"/>
      <c r="T127" s="67"/>
      <c r="U127" s="36"/>
      <c r="V127" s="36"/>
      <c r="W127" s="36"/>
      <c r="X127" s="36"/>
      <c r="Y127" s="36"/>
      <c r="Z127" s="36"/>
      <c r="AA127" s="36"/>
      <c r="AB127" s="36"/>
      <c r="AC127" s="36"/>
      <c r="AD127" s="36"/>
      <c r="AE127" s="36"/>
      <c r="AT127" s="19" t="s">
        <v>140</v>
      </c>
      <c r="AU127" s="19" t="s">
        <v>133</v>
      </c>
    </row>
    <row r="128" spans="1:65" s="14" customFormat="1" ht="11.25">
      <c r="B128" s="198"/>
      <c r="C128" s="199"/>
      <c r="D128" s="183" t="s">
        <v>152</v>
      </c>
      <c r="E128" s="200" t="s">
        <v>19</v>
      </c>
      <c r="F128" s="201" t="s">
        <v>187</v>
      </c>
      <c r="G128" s="199"/>
      <c r="H128" s="202">
        <v>21.125</v>
      </c>
      <c r="I128" s="203"/>
      <c r="J128" s="199"/>
      <c r="K128" s="199"/>
      <c r="L128" s="204"/>
      <c r="M128" s="205"/>
      <c r="N128" s="206"/>
      <c r="O128" s="206"/>
      <c r="P128" s="206"/>
      <c r="Q128" s="206"/>
      <c r="R128" s="206"/>
      <c r="S128" s="206"/>
      <c r="T128" s="207"/>
      <c r="AT128" s="208" t="s">
        <v>152</v>
      </c>
      <c r="AU128" s="208" t="s">
        <v>133</v>
      </c>
      <c r="AV128" s="14" t="s">
        <v>133</v>
      </c>
      <c r="AW128" s="14" t="s">
        <v>33</v>
      </c>
      <c r="AX128" s="14" t="s">
        <v>77</v>
      </c>
      <c r="AY128" s="208" t="s">
        <v>126</v>
      </c>
    </row>
    <row r="129" spans="1:65" s="2" customFormat="1" ht="36">
      <c r="A129" s="36"/>
      <c r="B129" s="37"/>
      <c r="C129" s="170" t="s">
        <v>188</v>
      </c>
      <c r="D129" s="170" t="s">
        <v>128</v>
      </c>
      <c r="E129" s="171" t="s">
        <v>189</v>
      </c>
      <c r="F129" s="172" t="s">
        <v>190</v>
      </c>
      <c r="G129" s="173" t="s">
        <v>163</v>
      </c>
      <c r="H129" s="174">
        <v>21.125</v>
      </c>
      <c r="I129" s="175"/>
      <c r="J129" s="176">
        <f>ROUND(I129*H129,2)</f>
        <v>0</v>
      </c>
      <c r="K129" s="172" t="s">
        <v>138</v>
      </c>
      <c r="L129" s="41"/>
      <c r="M129" s="177" t="s">
        <v>19</v>
      </c>
      <c r="N129" s="178" t="s">
        <v>44</v>
      </c>
      <c r="O129" s="66"/>
      <c r="P129" s="179">
        <f>O129*H129</f>
        <v>0</v>
      </c>
      <c r="Q129" s="179">
        <v>0</v>
      </c>
      <c r="R129" s="179">
        <f>Q129*H129</f>
        <v>0</v>
      </c>
      <c r="S129" s="179">
        <v>0</v>
      </c>
      <c r="T129" s="180">
        <f>S129*H129</f>
        <v>0</v>
      </c>
      <c r="U129" s="36"/>
      <c r="V129" s="36"/>
      <c r="W129" s="36"/>
      <c r="X129" s="36"/>
      <c r="Y129" s="36"/>
      <c r="Z129" s="36"/>
      <c r="AA129" s="36"/>
      <c r="AB129" s="36"/>
      <c r="AC129" s="36"/>
      <c r="AD129" s="36"/>
      <c r="AE129" s="36"/>
      <c r="AR129" s="181" t="s">
        <v>132</v>
      </c>
      <c r="AT129" s="181" t="s">
        <v>128</v>
      </c>
      <c r="AU129" s="181" t="s">
        <v>133</v>
      </c>
      <c r="AY129" s="19" t="s">
        <v>126</v>
      </c>
      <c r="BE129" s="182">
        <f>IF(N129="základní",J129,0)</f>
        <v>0</v>
      </c>
      <c r="BF129" s="182">
        <f>IF(N129="snížená",J129,0)</f>
        <v>0</v>
      </c>
      <c r="BG129" s="182">
        <f>IF(N129="zákl. přenesená",J129,0)</f>
        <v>0</v>
      </c>
      <c r="BH129" s="182">
        <f>IF(N129="sníž. přenesená",J129,0)</f>
        <v>0</v>
      </c>
      <c r="BI129" s="182">
        <f>IF(N129="nulová",J129,0)</f>
        <v>0</v>
      </c>
      <c r="BJ129" s="19" t="s">
        <v>133</v>
      </c>
      <c r="BK129" s="182">
        <f>ROUND(I129*H129,2)</f>
        <v>0</v>
      </c>
      <c r="BL129" s="19" t="s">
        <v>132</v>
      </c>
      <c r="BM129" s="181" t="s">
        <v>191</v>
      </c>
    </row>
    <row r="130" spans="1:65" s="2" customFormat="1" ht="58.5">
      <c r="A130" s="36"/>
      <c r="B130" s="37"/>
      <c r="C130" s="38"/>
      <c r="D130" s="183" t="s">
        <v>140</v>
      </c>
      <c r="E130" s="38"/>
      <c r="F130" s="184" t="s">
        <v>192</v>
      </c>
      <c r="G130" s="38"/>
      <c r="H130" s="38"/>
      <c r="I130" s="185"/>
      <c r="J130" s="38"/>
      <c r="K130" s="38"/>
      <c r="L130" s="41"/>
      <c r="M130" s="186"/>
      <c r="N130" s="187"/>
      <c r="O130" s="66"/>
      <c r="P130" s="66"/>
      <c r="Q130" s="66"/>
      <c r="R130" s="66"/>
      <c r="S130" s="66"/>
      <c r="T130" s="67"/>
      <c r="U130" s="36"/>
      <c r="V130" s="36"/>
      <c r="W130" s="36"/>
      <c r="X130" s="36"/>
      <c r="Y130" s="36"/>
      <c r="Z130" s="36"/>
      <c r="AA130" s="36"/>
      <c r="AB130" s="36"/>
      <c r="AC130" s="36"/>
      <c r="AD130" s="36"/>
      <c r="AE130" s="36"/>
      <c r="AT130" s="19" t="s">
        <v>140</v>
      </c>
      <c r="AU130" s="19" t="s">
        <v>133</v>
      </c>
    </row>
    <row r="131" spans="1:65" s="2" customFormat="1" ht="36">
      <c r="A131" s="36"/>
      <c r="B131" s="37"/>
      <c r="C131" s="170" t="s">
        <v>193</v>
      </c>
      <c r="D131" s="170" t="s">
        <v>128</v>
      </c>
      <c r="E131" s="171" t="s">
        <v>194</v>
      </c>
      <c r="F131" s="172" t="s">
        <v>195</v>
      </c>
      <c r="G131" s="173" t="s">
        <v>163</v>
      </c>
      <c r="H131" s="174">
        <v>63.375</v>
      </c>
      <c r="I131" s="175"/>
      <c r="J131" s="176">
        <f>ROUND(I131*H131,2)</f>
        <v>0</v>
      </c>
      <c r="K131" s="172" t="s">
        <v>138</v>
      </c>
      <c r="L131" s="41"/>
      <c r="M131" s="177" t="s">
        <v>19</v>
      </c>
      <c r="N131" s="178" t="s">
        <v>44</v>
      </c>
      <c r="O131" s="66"/>
      <c r="P131" s="179">
        <f>O131*H131</f>
        <v>0</v>
      </c>
      <c r="Q131" s="179">
        <v>0</v>
      </c>
      <c r="R131" s="179">
        <f>Q131*H131</f>
        <v>0</v>
      </c>
      <c r="S131" s="179">
        <v>0</v>
      </c>
      <c r="T131" s="180">
        <f>S131*H131</f>
        <v>0</v>
      </c>
      <c r="U131" s="36"/>
      <c r="V131" s="36"/>
      <c r="W131" s="36"/>
      <c r="X131" s="36"/>
      <c r="Y131" s="36"/>
      <c r="Z131" s="36"/>
      <c r="AA131" s="36"/>
      <c r="AB131" s="36"/>
      <c r="AC131" s="36"/>
      <c r="AD131" s="36"/>
      <c r="AE131" s="36"/>
      <c r="AR131" s="181" t="s">
        <v>132</v>
      </c>
      <c r="AT131" s="181" t="s">
        <v>128</v>
      </c>
      <c r="AU131" s="181" t="s">
        <v>133</v>
      </c>
      <c r="AY131" s="19" t="s">
        <v>126</v>
      </c>
      <c r="BE131" s="182">
        <f>IF(N131="základní",J131,0)</f>
        <v>0</v>
      </c>
      <c r="BF131" s="182">
        <f>IF(N131="snížená",J131,0)</f>
        <v>0</v>
      </c>
      <c r="BG131" s="182">
        <f>IF(N131="zákl. přenesená",J131,0)</f>
        <v>0</v>
      </c>
      <c r="BH131" s="182">
        <f>IF(N131="sníž. přenesená",J131,0)</f>
        <v>0</v>
      </c>
      <c r="BI131" s="182">
        <f>IF(N131="nulová",J131,0)</f>
        <v>0</v>
      </c>
      <c r="BJ131" s="19" t="s">
        <v>133</v>
      </c>
      <c r="BK131" s="182">
        <f>ROUND(I131*H131,2)</f>
        <v>0</v>
      </c>
      <c r="BL131" s="19" t="s">
        <v>132</v>
      </c>
      <c r="BM131" s="181" t="s">
        <v>196</v>
      </c>
    </row>
    <row r="132" spans="1:65" s="2" customFormat="1" ht="58.5">
      <c r="A132" s="36"/>
      <c r="B132" s="37"/>
      <c r="C132" s="38"/>
      <c r="D132" s="183" t="s">
        <v>140</v>
      </c>
      <c r="E132" s="38"/>
      <c r="F132" s="184" t="s">
        <v>192</v>
      </c>
      <c r="G132" s="38"/>
      <c r="H132" s="38"/>
      <c r="I132" s="185"/>
      <c r="J132" s="38"/>
      <c r="K132" s="38"/>
      <c r="L132" s="41"/>
      <c r="M132" s="186"/>
      <c r="N132" s="187"/>
      <c r="O132" s="66"/>
      <c r="P132" s="66"/>
      <c r="Q132" s="66"/>
      <c r="R132" s="66"/>
      <c r="S132" s="66"/>
      <c r="T132" s="67"/>
      <c r="U132" s="36"/>
      <c r="V132" s="36"/>
      <c r="W132" s="36"/>
      <c r="X132" s="36"/>
      <c r="Y132" s="36"/>
      <c r="Z132" s="36"/>
      <c r="AA132" s="36"/>
      <c r="AB132" s="36"/>
      <c r="AC132" s="36"/>
      <c r="AD132" s="36"/>
      <c r="AE132" s="36"/>
      <c r="AT132" s="19" t="s">
        <v>140</v>
      </c>
      <c r="AU132" s="19" t="s">
        <v>133</v>
      </c>
    </row>
    <row r="133" spans="1:65" s="14" customFormat="1" ht="11.25">
      <c r="B133" s="198"/>
      <c r="C133" s="199"/>
      <c r="D133" s="183" t="s">
        <v>152</v>
      </c>
      <c r="E133" s="200" t="s">
        <v>19</v>
      </c>
      <c r="F133" s="201" t="s">
        <v>197</v>
      </c>
      <c r="G133" s="199"/>
      <c r="H133" s="202">
        <v>63.375</v>
      </c>
      <c r="I133" s="203"/>
      <c r="J133" s="199"/>
      <c r="K133" s="199"/>
      <c r="L133" s="204"/>
      <c r="M133" s="205"/>
      <c r="N133" s="206"/>
      <c r="O133" s="206"/>
      <c r="P133" s="206"/>
      <c r="Q133" s="206"/>
      <c r="R133" s="206"/>
      <c r="S133" s="206"/>
      <c r="T133" s="207"/>
      <c r="AT133" s="208" t="s">
        <v>152</v>
      </c>
      <c r="AU133" s="208" t="s">
        <v>133</v>
      </c>
      <c r="AV133" s="14" t="s">
        <v>133</v>
      </c>
      <c r="AW133" s="14" t="s">
        <v>33</v>
      </c>
      <c r="AX133" s="14" t="s">
        <v>77</v>
      </c>
      <c r="AY133" s="208" t="s">
        <v>126</v>
      </c>
    </row>
    <row r="134" spans="1:65" s="2" customFormat="1" ht="24">
      <c r="A134" s="36"/>
      <c r="B134" s="37"/>
      <c r="C134" s="170" t="s">
        <v>198</v>
      </c>
      <c r="D134" s="170" t="s">
        <v>128</v>
      </c>
      <c r="E134" s="171" t="s">
        <v>199</v>
      </c>
      <c r="F134" s="172" t="s">
        <v>200</v>
      </c>
      <c r="G134" s="173" t="s">
        <v>163</v>
      </c>
      <c r="H134" s="174">
        <v>21.125</v>
      </c>
      <c r="I134" s="175"/>
      <c r="J134" s="176">
        <f>ROUND(I134*H134,2)</f>
        <v>0</v>
      </c>
      <c r="K134" s="172" t="s">
        <v>138</v>
      </c>
      <c r="L134" s="41"/>
      <c r="M134" s="177" t="s">
        <v>19</v>
      </c>
      <c r="N134" s="178" t="s">
        <v>44</v>
      </c>
      <c r="O134" s="66"/>
      <c r="P134" s="179">
        <f>O134*H134</f>
        <v>0</v>
      </c>
      <c r="Q134" s="179">
        <v>0</v>
      </c>
      <c r="R134" s="179">
        <f>Q134*H134</f>
        <v>0</v>
      </c>
      <c r="S134" s="179">
        <v>0</v>
      </c>
      <c r="T134" s="180">
        <f>S134*H134</f>
        <v>0</v>
      </c>
      <c r="U134" s="36"/>
      <c r="V134" s="36"/>
      <c r="W134" s="36"/>
      <c r="X134" s="36"/>
      <c r="Y134" s="36"/>
      <c r="Z134" s="36"/>
      <c r="AA134" s="36"/>
      <c r="AB134" s="36"/>
      <c r="AC134" s="36"/>
      <c r="AD134" s="36"/>
      <c r="AE134" s="36"/>
      <c r="AR134" s="181" t="s">
        <v>132</v>
      </c>
      <c r="AT134" s="181" t="s">
        <v>128</v>
      </c>
      <c r="AU134" s="181" t="s">
        <v>133</v>
      </c>
      <c r="AY134" s="19" t="s">
        <v>126</v>
      </c>
      <c r="BE134" s="182">
        <f>IF(N134="základní",J134,0)</f>
        <v>0</v>
      </c>
      <c r="BF134" s="182">
        <f>IF(N134="snížená",J134,0)</f>
        <v>0</v>
      </c>
      <c r="BG134" s="182">
        <f>IF(N134="zákl. přenesená",J134,0)</f>
        <v>0</v>
      </c>
      <c r="BH134" s="182">
        <f>IF(N134="sníž. přenesená",J134,0)</f>
        <v>0</v>
      </c>
      <c r="BI134" s="182">
        <f>IF(N134="nulová",J134,0)</f>
        <v>0</v>
      </c>
      <c r="BJ134" s="19" t="s">
        <v>133</v>
      </c>
      <c r="BK134" s="182">
        <f>ROUND(I134*H134,2)</f>
        <v>0</v>
      </c>
      <c r="BL134" s="19" t="s">
        <v>132</v>
      </c>
      <c r="BM134" s="181" t="s">
        <v>201</v>
      </c>
    </row>
    <row r="135" spans="1:65" s="2" customFormat="1" ht="97.5">
      <c r="A135" s="36"/>
      <c r="B135" s="37"/>
      <c r="C135" s="38"/>
      <c r="D135" s="183" t="s">
        <v>140</v>
      </c>
      <c r="E135" s="38"/>
      <c r="F135" s="184" t="s">
        <v>202</v>
      </c>
      <c r="G135" s="38"/>
      <c r="H135" s="38"/>
      <c r="I135" s="185"/>
      <c r="J135" s="38"/>
      <c r="K135" s="38"/>
      <c r="L135" s="41"/>
      <c r="M135" s="186"/>
      <c r="N135" s="187"/>
      <c r="O135" s="66"/>
      <c r="P135" s="66"/>
      <c r="Q135" s="66"/>
      <c r="R135" s="66"/>
      <c r="S135" s="66"/>
      <c r="T135" s="67"/>
      <c r="U135" s="36"/>
      <c r="V135" s="36"/>
      <c r="W135" s="36"/>
      <c r="X135" s="36"/>
      <c r="Y135" s="36"/>
      <c r="Z135" s="36"/>
      <c r="AA135" s="36"/>
      <c r="AB135" s="36"/>
      <c r="AC135" s="36"/>
      <c r="AD135" s="36"/>
      <c r="AE135" s="36"/>
      <c r="AT135" s="19" t="s">
        <v>140</v>
      </c>
      <c r="AU135" s="19" t="s">
        <v>133</v>
      </c>
    </row>
    <row r="136" spans="1:65" s="2" customFormat="1" ht="24">
      <c r="A136" s="36"/>
      <c r="B136" s="37"/>
      <c r="C136" s="170" t="s">
        <v>203</v>
      </c>
      <c r="D136" s="170" t="s">
        <v>128</v>
      </c>
      <c r="E136" s="171" t="s">
        <v>204</v>
      </c>
      <c r="F136" s="172" t="s">
        <v>205</v>
      </c>
      <c r="G136" s="173" t="s">
        <v>206</v>
      </c>
      <c r="H136" s="174">
        <v>38.024999999999999</v>
      </c>
      <c r="I136" s="175"/>
      <c r="J136" s="176">
        <f>ROUND(I136*H136,2)</f>
        <v>0</v>
      </c>
      <c r="K136" s="172" t="s">
        <v>138</v>
      </c>
      <c r="L136" s="41"/>
      <c r="M136" s="177" t="s">
        <v>19</v>
      </c>
      <c r="N136" s="178" t="s">
        <v>44</v>
      </c>
      <c r="O136" s="66"/>
      <c r="P136" s="179">
        <f>O136*H136</f>
        <v>0</v>
      </c>
      <c r="Q136" s="179">
        <v>0</v>
      </c>
      <c r="R136" s="179">
        <f>Q136*H136</f>
        <v>0</v>
      </c>
      <c r="S136" s="179">
        <v>0</v>
      </c>
      <c r="T136" s="180">
        <f>S136*H136</f>
        <v>0</v>
      </c>
      <c r="U136" s="36"/>
      <c r="V136" s="36"/>
      <c r="W136" s="36"/>
      <c r="X136" s="36"/>
      <c r="Y136" s="36"/>
      <c r="Z136" s="36"/>
      <c r="AA136" s="36"/>
      <c r="AB136" s="36"/>
      <c r="AC136" s="36"/>
      <c r="AD136" s="36"/>
      <c r="AE136" s="36"/>
      <c r="AR136" s="181" t="s">
        <v>132</v>
      </c>
      <c r="AT136" s="181" t="s">
        <v>128</v>
      </c>
      <c r="AU136" s="181" t="s">
        <v>133</v>
      </c>
      <c r="AY136" s="19" t="s">
        <v>126</v>
      </c>
      <c r="BE136" s="182">
        <f>IF(N136="základní",J136,0)</f>
        <v>0</v>
      </c>
      <c r="BF136" s="182">
        <f>IF(N136="snížená",J136,0)</f>
        <v>0</v>
      </c>
      <c r="BG136" s="182">
        <f>IF(N136="zákl. přenesená",J136,0)</f>
        <v>0</v>
      </c>
      <c r="BH136" s="182">
        <f>IF(N136="sníž. přenesená",J136,0)</f>
        <v>0</v>
      </c>
      <c r="BI136" s="182">
        <f>IF(N136="nulová",J136,0)</f>
        <v>0</v>
      </c>
      <c r="BJ136" s="19" t="s">
        <v>133</v>
      </c>
      <c r="BK136" s="182">
        <f>ROUND(I136*H136,2)</f>
        <v>0</v>
      </c>
      <c r="BL136" s="19" t="s">
        <v>132</v>
      </c>
      <c r="BM136" s="181" t="s">
        <v>207</v>
      </c>
    </row>
    <row r="137" spans="1:65" s="2" customFormat="1" ht="39">
      <c r="A137" s="36"/>
      <c r="B137" s="37"/>
      <c r="C137" s="38"/>
      <c r="D137" s="183" t="s">
        <v>140</v>
      </c>
      <c r="E137" s="38"/>
      <c r="F137" s="184" t="s">
        <v>208</v>
      </c>
      <c r="G137" s="38"/>
      <c r="H137" s="38"/>
      <c r="I137" s="185"/>
      <c r="J137" s="38"/>
      <c r="K137" s="38"/>
      <c r="L137" s="41"/>
      <c r="M137" s="186"/>
      <c r="N137" s="187"/>
      <c r="O137" s="66"/>
      <c r="P137" s="66"/>
      <c r="Q137" s="66"/>
      <c r="R137" s="66"/>
      <c r="S137" s="66"/>
      <c r="T137" s="67"/>
      <c r="U137" s="36"/>
      <c r="V137" s="36"/>
      <c r="W137" s="36"/>
      <c r="X137" s="36"/>
      <c r="Y137" s="36"/>
      <c r="Z137" s="36"/>
      <c r="AA137" s="36"/>
      <c r="AB137" s="36"/>
      <c r="AC137" s="36"/>
      <c r="AD137" s="36"/>
      <c r="AE137" s="36"/>
      <c r="AT137" s="19" t="s">
        <v>140</v>
      </c>
      <c r="AU137" s="19" t="s">
        <v>133</v>
      </c>
    </row>
    <row r="138" spans="1:65" s="14" customFormat="1" ht="11.25">
      <c r="B138" s="198"/>
      <c r="C138" s="199"/>
      <c r="D138" s="183" t="s">
        <v>152</v>
      </c>
      <c r="E138" s="200" t="s">
        <v>19</v>
      </c>
      <c r="F138" s="201" t="s">
        <v>209</v>
      </c>
      <c r="G138" s="199"/>
      <c r="H138" s="202">
        <v>38.024999999999999</v>
      </c>
      <c r="I138" s="203"/>
      <c r="J138" s="199"/>
      <c r="K138" s="199"/>
      <c r="L138" s="204"/>
      <c r="M138" s="205"/>
      <c r="N138" s="206"/>
      <c r="O138" s="206"/>
      <c r="P138" s="206"/>
      <c r="Q138" s="206"/>
      <c r="R138" s="206"/>
      <c r="S138" s="206"/>
      <c r="T138" s="207"/>
      <c r="AT138" s="208" t="s">
        <v>152</v>
      </c>
      <c r="AU138" s="208" t="s">
        <v>133</v>
      </c>
      <c r="AV138" s="14" t="s">
        <v>133</v>
      </c>
      <c r="AW138" s="14" t="s">
        <v>33</v>
      </c>
      <c r="AX138" s="14" t="s">
        <v>77</v>
      </c>
      <c r="AY138" s="208" t="s">
        <v>126</v>
      </c>
    </row>
    <row r="139" spans="1:65" s="2" customFormat="1" ht="36">
      <c r="A139" s="36"/>
      <c r="B139" s="37"/>
      <c r="C139" s="170" t="s">
        <v>210</v>
      </c>
      <c r="D139" s="170" t="s">
        <v>128</v>
      </c>
      <c r="E139" s="171" t="s">
        <v>211</v>
      </c>
      <c r="F139" s="172" t="s">
        <v>212</v>
      </c>
      <c r="G139" s="173" t="s">
        <v>163</v>
      </c>
      <c r="H139" s="174">
        <v>2.64</v>
      </c>
      <c r="I139" s="175"/>
      <c r="J139" s="176">
        <f>ROUND(I139*H139,2)</f>
        <v>0</v>
      </c>
      <c r="K139" s="172" t="s">
        <v>138</v>
      </c>
      <c r="L139" s="41"/>
      <c r="M139" s="177" t="s">
        <v>19</v>
      </c>
      <c r="N139" s="178" t="s">
        <v>44</v>
      </c>
      <c r="O139" s="66"/>
      <c r="P139" s="179">
        <f>O139*H139</f>
        <v>0</v>
      </c>
      <c r="Q139" s="179">
        <v>0</v>
      </c>
      <c r="R139" s="179">
        <f>Q139*H139</f>
        <v>0</v>
      </c>
      <c r="S139" s="179">
        <v>0</v>
      </c>
      <c r="T139" s="180">
        <f>S139*H139</f>
        <v>0</v>
      </c>
      <c r="U139" s="36"/>
      <c r="V139" s="36"/>
      <c r="W139" s="36"/>
      <c r="X139" s="36"/>
      <c r="Y139" s="36"/>
      <c r="Z139" s="36"/>
      <c r="AA139" s="36"/>
      <c r="AB139" s="36"/>
      <c r="AC139" s="36"/>
      <c r="AD139" s="36"/>
      <c r="AE139" s="36"/>
      <c r="AR139" s="181" t="s">
        <v>132</v>
      </c>
      <c r="AT139" s="181" t="s">
        <v>128</v>
      </c>
      <c r="AU139" s="181" t="s">
        <v>133</v>
      </c>
      <c r="AY139" s="19" t="s">
        <v>126</v>
      </c>
      <c r="BE139" s="182">
        <f>IF(N139="základní",J139,0)</f>
        <v>0</v>
      </c>
      <c r="BF139" s="182">
        <f>IF(N139="snížená",J139,0)</f>
        <v>0</v>
      </c>
      <c r="BG139" s="182">
        <f>IF(N139="zákl. přenesená",J139,0)</f>
        <v>0</v>
      </c>
      <c r="BH139" s="182">
        <f>IF(N139="sníž. přenesená",J139,0)</f>
        <v>0</v>
      </c>
      <c r="BI139" s="182">
        <f>IF(N139="nulová",J139,0)</f>
        <v>0</v>
      </c>
      <c r="BJ139" s="19" t="s">
        <v>133</v>
      </c>
      <c r="BK139" s="182">
        <f>ROUND(I139*H139,2)</f>
        <v>0</v>
      </c>
      <c r="BL139" s="19" t="s">
        <v>132</v>
      </c>
      <c r="BM139" s="181" t="s">
        <v>213</v>
      </c>
    </row>
    <row r="140" spans="1:65" s="2" customFormat="1" ht="87.75">
      <c r="A140" s="36"/>
      <c r="B140" s="37"/>
      <c r="C140" s="38"/>
      <c r="D140" s="183" t="s">
        <v>140</v>
      </c>
      <c r="E140" s="38"/>
      <c r="F140" s="184" t="s">
        <v>214</v>
      </c>
      <c r="G140" s="38"/>
      <c r="H140" s="38"/>
      <c r="I140" s="185"/>
      <c r="J140" s="38"/>
      <c r="K140" s="38"/>
      <c r="L140" s="41"/>
      <c r="M140" s="186"/>
      <c r="N140" s="187"/>
      <c r="O140" s="66"/>
      <c r="P140" s="66"/>
      <c r="Q140" s="66"/>
      <c r="R140" s="66"/>
      <c r="S140" s="66"/>
      <c r="T140" s="67"/>
      <c r="U140" s="36"/>
      <c r="V140" s="36"/>
      <c r="W140" s="36"/>
      <c r="X140" s="36"/>
      <c r="Y140" s="36"/>
      <c r="Z140" s="36"/>
      <c r="AA140" s="36"/>
      <c r="AB140" s="36"/>
      <c r="AC140" s="36"/>
      <c r="AD140" s="36"/>
      <c r="AE140" s="36"/>
      <c r="AT140" s="19" t="s">
        <v>140</v>
      </c>
      <c r="AU140" s="19" t="s">
        <v>133</v>
      </c>
    </row>
    <row r="141" spans="1:65" s="13" customFormat="1" ht="11.25">
      <c r="B141" s="188"/>
      <c r="C141" s="189"/>
      <c r="D141" s="183" t="s">
        <v>152</v>
      </c>
      <c r="E141" s="190" t="s">
        <v>19</v>
      </c>
      <c r="F141" s="191" t="s">
        <v>180</v>
      </c>
      <c r="G141" s="189"/>
      <c r="H141" s="190" t="s">
        <v>19</v>
      </c>
      <c r="I141" s="192"/>
      <c r="J141" s="189"/>
      <c r="K141" s="189"/>
      <c r="L141" s="193"/>
      <c r="M141" s="194"/>
      <c r="N141" s="195"/>
      <c r="O141" s="195"/>
      <c r="P141" s="195"/>
      <c r="Q141" s="195"/>
      <c r="R141" s="195"/>
      <c r="S141" s="195"/>
      <c r="T141" s="196"/>
      <c r="AT141" s="197" t="s">
        <v>152</v>
      </c>
      <c r="AU141" s="197" t="s">
        <v>133</v>
      </c>
      <c r="AV141" s="13" t="s">
        <v>77</v>
      </c>
      <c r="AW141" s="13" t="s">
        <v>33</v>
      </c>
      <c r="AX141" s="13" t="s">
        <v>72</v>
      </c>
      <c r="AY141" s="197" t="s">
        <v>126</v>
      </c>
    </row>
    <row r="142" spans="1:65" s="14" customFormat="1" ht="11.25">
      <c r="B142" s="198"/>
      <c r="C142" s="199"/>
      <c r="D142" s="183" t="s">
        <v>152</v>
      </c>
      <c r="E142" s="200" t="s">
        <v>19</v>
      </c>
      <c r="F142" s="201" t="s">
        <v>215</v>
      </c>
      <c r="G142" s="199"/>
      <c r="H142" s="202">
        <v>2.64</v>
      </c>
      <c r="I142" s="203"/>
      <c r="J142" s="199"/>
      <c r="K142" s="199"/>
      <c r="L142" s="204"/>
      <c r="M142" s="205"/>
      <c r="N142" s="206"/>
      <c r="O142" s="206"/>
      <c r="P142" s="206"/>
      <c r="Q142" s="206"/>
      <c r="R142" s="206"/>
      <c r="S142" s="206"/>
      <c r="T142" s="207"/>
      <c r="AT142" s="208" t="s">
        <v>152</v>
      </c>
      <c r="AU142" s="208" t="s">
        <v>133</v>
      </c>
      <c r="AV142" s="14" t="s">
        <v>133</v>
      </c>
      <c r="AW142" s="14" t="s">
        <v>33</v>
      </c>
      <c r="AX142" s="14" t="s">
        <v>77</v>
      </c>
      <c r="AY142" s="208" t="s">
        <v>126</v>
      </c>
    </row>
    <row r="143" spans="1:65" s="2" customFormat="1" ht="16.5" customHeight="1">
      <c r="A143" s="36"/>
      <c r="B143" s="37"/>
      <c r="C143" s="220" t="s">
        <v>8</v>
      </c>
      <c r="D143" s="220" t="s">
        <v>216</v>
      </c>
      <c r="E143" s="221" t="s">
        <v>217</v>
      </c>
      <c r="F143" s="222" t="s">
        <v>218</v>
      </c>
      <c r="G143" s="223" t="s">
        <v>206</v>
      </c>
      <c r="H143" s="224">
        <v>5.28</v>
      </c>
      <c r="I143" s="225"/>
      <c r="J143" s="226">
        <f>ROUND(I143*H143,2)</f>
        <v>0</v>
      </c>
      <c r="K143" s="222" t="s">
        <v>138</v>
      </c>
      <c r="L143" s="227"/>
      <c r="M143" s="228" t="s">
        <v>19</v>
      </c>
      <c r="N143" s="229" t="s">
        <v>44</v>
      </c>
      <c r="O143" s="66"/>
      <c r="P143" s="179">
        <f>O143*H143</f>
        <v>0</v>
      </c>
      <c r="Q143" s="179">
        <v>1</v>
      </c>
      <c r="R143" s="179">
        <f>Q143*H143</f>
        <v>5.28</v>
      </c>
      <c r="S143" s="179">
        <v>0</v>
      </c>
      <c r="T143" s="180">
        <f>S143*H143</f>
        <v>0</v>
      </c>
      <c r="U143" s="36"/>
      <c r="V143" s="36"/>
      <c r="W143" s="36"/>
      <c r="X143" s="36"/>
      <c r="Y143" s="36"/>
      <c r="Z143" s="36"/>
      <c r="AA143" s="36"/>
      <c r="AB143" s="36"/>
      <c r="AC143" s="36"/>
      <c r="AD143" s="36"/>
      <c r="AE143" s="36"/>
      <c r="AR143" s="181" t="s">
        <v>175</v>
      </c>
      <c r="AT143" s="181" t="s">
        <v>216</v>
      </c>
      <c r="AU143" s="181" t="s">
        <v>133</v>
      </c>
      <c r="AY143" s="19" t="s">
        <v>126</v>
      </c>
      <c r="BE143" s="182">
        <f>IF(N143="základní",J143,0)</f>
        <v>0</v>
      </c>
      <c r="BF143" s="182">
        <f>IF(N143="snížená",J143,0)</f>
        <v>0</v>
      </c>
      <c r="BG143" s="182">
        <f>IF(N143="zákl. přenesená",J143,0)</f>
        <v>0</v>
      </c>
      <c r="BH143" s="182">
        <f>IF(N143="sníž. přenesená",J143,0)</f>
        <v>0</v>
      </c>
      <c r="BI143" s="182">
        <f>IF(N143="nulová",J143,0)</f>
        <v>0</v>
      </c>
      <c r="BJ143" s="19" t="s">
        <v>133</v>
      </c>
      <c r="BK143" s="182">
        <f>ROUND(I143*H143,2)</f>
        <v>0</v>
      </c>
      <c r="BL143" s="19" t="s">
        <v>132</v>
      </c>
      <c r="BM143" s="181" t="s">
        <v>219</v>
      </c>
    </row>
    <row r="144" spans="1:65" s="14" customFormat="1" ht="11.25">
      <c r="B144" s="198"/>
      <c r="C144" s="199"/>
      <c r="D144" s="183" t="s">
        <v>152</v>
      </c>
      <c r="E144" s="199"/>
      <c r="F144" s="201" t="s">
        <v>220</v>
      </c>
      <c r="G144" s="199"/>
      <c r="H144" s="202">
        <v>5.28</v>
      </c>
      <c r="I144" s="203"/>
      <c r="J144" s="199"/>
      <c r="K144" s="199"/>
      <c r="L144" s="204"/>
      <c r="M144" s="205"/>
      <c r="N144" s="206"/>
      <c r="O144" s="206"/>
      <c r="P144" s="206"/>
      <c r="Q144" s="206"/>
      <c r="R144" s="206"/>
      <c r="S144" s="206"/>
      <c r="T144" s="207"/>
      <c r="AT144" s="208" t="s">
        <v>152</v>
      </c>
      <c r="AU144" s="208" t="s">
        <v>133</v>
      </c>
      <c r="AV144" s="14" t="s">
        <v>133</v>
      </c>
      <c r="AW144" s="14" t="s">
        <v>4</v>
      </c>
      <c r="AX144" s="14" t="s">
        <v>77</v>
      </c>
      <c r="AY144" s="208" t="s">
        <v>126</v>
      </c>
    </row>
    <row r="145" spans="1:65" s="2" customFormat="1" ht="24">
      <c r="A145" s="36"/>
      <c r="B145" s="37"/>
      <c r="C145" s="170" t="s">
        <v>221</v>
      </c>
      <c r="D145" s="170" t="s">
        <v>128</v>
      </c>
      <c r="E145" s="171" t="s">
        <v>222</v>
      </c>
      <c r="F145" s="172" t="s">
        <v>223</v>
      </c>
      <c r="G145" s="173" t="s">
        <v>163</v>
      </c>
      <c r="H145" s="174">
        <v>9.42</v>
      </c>
      <c r="I145" s="175"/>
      <c r="J145" s="176">
        <f>ROUND(I145*H145,2)</f>
        <v>0</v>
      </c>
      <c r="K145" s="172" t="s">
        <v>138</v>
      </c>
      <c r="L145" s="41"/>
      <c r="M145" s="177" t="s">
        <v>19</v>
      </c>
      <c r="N145" s="178" t="s">
        <v>44</v>
      </c>
      <c r="O145" s="66"/>
      <c r="P145" s="179">
        <f>O145*H145</f>
        <v>0</v>
      </c>
      <c r="Q145" s="179">
        <v>0</v>
      </c>
      <c r="R145" s="179">
        <f>Q145*H145</f>
        <v>0</v>
      </c>
      <c r="S145" s="179">
        <v>0</v>
      </c>
      <c r="T145" s="180">
        <f>S145*H145</f>
        <v>0</v>
      </c>
      <c r="U145" s="36"/>
      <c r="V145" s="36"/>
      <c r="W145" s="36"/>
      <c r="X145" s="36"/>
      <c r="Y145" s="36"/>
      <c r="Z145" s="36"/>
      <c r="AA145" s="36"/>
      <c r="AB145" s="36"/>
      <c r="AC145" s="36"/>
      <c r="AD145" s="36"/>
      <c r="AE145" s="36"/>
      <c r="AR145" s="181" t="s">
        <v>132</v>
      </c>
      <c r="AT145" s="181" t="s">
        <v>128</v>
      </c>
      <c r="AU145" s="181" t="s">
        <v>133</v>
      </c>
      <c r="AY145" s="19" t="s">
        <v>126</v>
      </c>
      <c r="BE145" s="182">
        <f>IF(N145="základní",J145,0)</f>
        <v>0</v>
      </c>
      <c r="BF145" s="182">
        <f>IF(N145="snížená",J145,0)</f>
        <v>0</v>
      </c>
      <c r="BG145" s="182">
        <f>IF(N145="zákl. přenesená",J145,0)</f>
        <v>0</v>
      </c>
      <c r="BH145" s="182">
        <f>IF(N145="sníž. přenesená",J145,0)</f>
        <v>0</v>
      </c>
      <c r="BI145" s="182">
        <f>IF(N145="nulová",J145,0)</f>
        <v>0</v>
      </c>
      <c r="BJ145" s="19" t="s">
        <v>133</v>
      </c>
      <c r="BK145" s="182">
        <f>ROUND(I145*H145,2)</f>
        <v>0</v>
      </c>
      <c r="BL145" s="19" t="s">
        <v>132</v>
      </c>
      <c r="BM145" s="181" t="s">
        <v>224</v>
      </c>
    </row>
    <row r="146" spans="1:65" s="2" customFormat="1" ht="126.75">
      <c r="A146" s="36"/>
      <c r="B146" s="37"/>
      <c r="C146" s="38"/>
      <c r="D146" s="183" t="s">
        <v>140</v>
      </c>
      <c r="E146" s="38"/>
      <c r="F146" s="184" t="s">
        <v>225</v>
      </c>
      <c r="G146" s="38"/>
      <c r="H146" s="38"/>
      <c r="I146" s="185"/>
      <c r="J146" s="38"/>
      <c r="K146" s="38"/>
      <c r="L146" s="41"/>
      <c r="M146" s="186"/>
      <c r="N146" s="187"/>
      <c r="O146" s="66"/>
      <c r="P146" s="66"/>
      <c r="Q146" s="66"/>
      <c r="R146" s="66"/>
      <c r="S146" s="66"/>
      <c r="T146" s="67"/>
      <c r="U146" s="36"/>
      <c r="V146" s="36"/>
      <c r="W146" s="36"/>
      <c r="X146" s="36"/>
      <c r="Y146" s="36"/>
      <c r="Z146" s="36"/>
      <c r="AA146" s="36"/>
      <c r="AB146" s="36"/>
      <c r="AC146" s="36"/>
      <c r="AD146" s="36"/>
      <c r="AE146" s="36"/>
      <c r="AT146" s="19" t="s">
        <v>140</v>
      </c>
      <c r="AU146" s="19" t="s">
        <v>133</v>
      </c>
    </row>
    <row r="147" spans="1:65" s="13" customFormat="1" ht="11.25">
      <c r="B147" s="188"/>
      <c r="C147" s="189"/>
      <c r="D147" s="183" t="s">
        <v>152</v>
      </c>
      <c r="E147" s="190" t="s">
        <v>19</v>
      </c>
      <c r="F147" s="191" t="s">
        <v>226</v>
      </c>
      <c r="G147" s="189"/>
      <c r="H147" s="190" t="s">
        <v>19</v>
      </c>
      <c r="I147" s="192"/>
      <c r="J147" s="189"/>
      <c r="K147" s="189"/>
      <c r="L147" s="193"/>
      <c r="M147" s="194"/>
      <c r="N147" s="195"/>
      <c r="O147" s="195"/>
      <c r="P147" s="195"/>
      <c r="Q147" s="195"/>
      <c r="R147" s="195"/>
      <c r="S147" s="195"/>
      <c r="T147" s="196"/>
      <c r="AT147" s="197" t="s">
        <v>152</v>
      </c>
      <c r="AU147" s="197" t="s">
        <v>133</v>
      </c>
      <c r="AV147" s="13" t="s">
        <v>77</v>
      </c>
      <c r="AW147" s="13" t="s">
        <v>33</v>
      </c>
      <c r="AX147" s="13" t="s">
        <v>72</v>
      </c>
      <c r="AY147" s="197" t="s">
        <v>126</v>
      </c>
    </row>
    <row r="148" spans="1:65" s="14" customFormat="1" ht="11.25">
      <c r="B148" s="198"/>
      <c r="C148" s="199"/>
      <c r="D148" s="183" t="s">
        <v>152</v>
      </c>
      <c r="E148" s="200" t="s">
        <v>19</v>
      </c>
      <c r="F148" s="201" t="s">
        <v>227</v>
      </c>
      <c r="G148" s="199"/>
      <c r="H148" s="202">
        <v>5.46</v>
      </c>
      <c r="I148" s="203"/>
      <c r="J148" s="199"/>
      <c r="K148" s="199"/>
      <c r="L148" s="204"/>
      <c r="M148" s="205"/>
      <c r="N148" s="206"/>
      <c r="O148" s="206"/>
      <c r="P148" s="206"/>
      <c r="Q148" s="206"/>
      <c r="R148" s="206"/>
      <c r="S148" s="206"/>
      <c r="T148" s="207"/>
      <c r="AT148" s="208" t="s">
        <v>152</v>
      </c>
      <c r="AU148" s="208" t="s">
        <v>133</v>
      </c>
      <c r="AV148" s="14" t="s">
        <v>133</v>
      </c>
      <c r="AW148" s="14" t="s">
        <v>33</v>
      </c>
      <c r="AX148" s="14" t="s">
        <v>72</v>
      </c>
      <c r="AY148" s="208" t="s">
        <v>126</v>
      </c>
    </row>
    <row r="149" spans="1:65" s="13" customFormat="1" ht="11.25">
      <c r="B149" s="188"/>
      <c r="C149" s="189"/>
      <c r="D149" s="183" t="s">
        <v>152</v>
      </c>
      <c r="E149" s="190" t="s">
        <v>19</v>
      </c>
      <c r="F149" s="191" t="s">
        <v>180</v>
      </c>
      <c r="G149" s="189"/>
      <c r="H149" s="190" t="s">
        <v>19</v>
      </c>
      <c r="I149" s="192"/>
      <c r="J149" s="189"/>
      <c r="K149" s="189"/>
      <c r="L149" s="193"/>
      <c r="M149" s="194"/>
      <c r="N149" s="195"/>
      <c r="O149" s="195"/>
      <c r="P149" s="195"/>
      <c r="Q149" s="195"/>
      <c r="R149" s="195"/>
      <c r="S149" s="195"/>
      <c r="T149" s="196"/>
      <c r="AT149" s="197" t="s">
        <v>152</v>
      </c>
      <c r="AU149" s="197" t="s">
        <v>133</v>
      </c>
      <c r="AV149" s="13" t="s">
        <v>77</v>
      </c>
      <c r="AW149" s="13" t="s">
        <v>33</v>
      </c>
      <c r="AX149" s="13" t="s">
        <v>72</v>
      </c>
      <c r="AY149" s="197" t="s">
        <v>126</v>
      </c>
    </row>
    <row r="150" spans="1:65" s="14" customFormat="1" ht="11.25">
      <c r="B150" s="198"/>
      <c r="C150" s="199"/>
      <c r="D150" s="183" t="s">
        <v>152</v>
      </c>
      <c r="E150" s="200" t="s">
        <v>19</v>
      </c>
      <c r="F150" s="201" t="s">
        <v>228</v>
      </c>
      <c r="G150" s="199"/>
      <c r="H150" s="202">
        <v>3.96</v>
      </c>
      <c r="I150" s="203"/>
      <c r="J150" s="199"/>
      <c r="K150" s="199"/>
      <c r="L150" s="204"/>
      <c r="M150" s="205"/>
      <c r="N150" s="206"/>
      <c r="O150" s="206"/>
      <c r="P150" s="206"/>
      <c r="Q150" s="206"/>
      <c r="R150" s="206"/>
      <c r="S150" s="206"/>
      <c r="T150" s="207"/>
      <c r="AT150" s="208" t="s">
        <v>152</v>
      </c>
      <c r="AU150" s="208" t="s">
        <v>133</v>
      </c>
      <c r="AV150" s="14" t="s">
        <v>133</v>
      </c>
      <c r="AW150" s="14" t="s">
        <v>33</v>
      </c>
      <c r="AX150" s="14" t="s">
        <v>72</v>
      </c>
      <c r="AY150" s="208" t="s">
        <v>126</v>
      </c>
    </row>
    <row r="151" spans="1:65" s="15" customFormat="1" ht="11.25">
      <c r="B151" s="209"/>
      <c r="C151" s="210"/>
      <c r="D151" s="183" t="s">
        <v>152</v>
      </c>
      <c r="E151" s="211" t="s">
        <v>19</v>
      </c>
      <c r="F151" s="212" t="s">
        <v>174</v>
      </c>
      <c r="G151" s="210"/>
      <c r="H151" s="213">
        <v>9.42</v>
      </c>
      <c r="I151" s="214"/>
      <c r="J151" s="210"/>
      <c r="K151" s="210"/>
      <c r="L151" s="215"/>
      <c r="M151" s="216"/>
      <c r="N151" s="217"/>
      <c r="O151" s="217"/>
      <c r="P151" s="217"/>
      <c r="Q151" s="217"/>
      <c r="R151" s="217"/>
      <c r="S151" s="217"/>
      <c r="T151" s="218"/>
      <c r="AT151" s="219" t="s">
        <v>152</v>
      </c>
      <c r="AU151" s="219" t="s">
        <v>133</v>
      </c>
      <c r="AV151" s="15" t="s">
        <v>132</v>
      </c>
      <c r="AW151" s="15" t="s">
        <v>33</v>
      </c>
      <c r="AX151" s="15" t="s">
        <v>77</v>
      </c>
      <c r="AY151" s="219" t="s">
        <v>126</v>
      </c>
    </row>
    <row r="152" spans="1:65" s="2" customFormat="1" ht="24">
      <c r="A152" s="36"/>
      <c r="B152" s="37"/>
      <c r="C152" s="170" t="s">
        <v>229</v>
      </c>
      <c r="D152" s="170" t="s">
        <v>128</v>
      </c>
      <c r="E152" s="171" t="s">
        <v>230</v>
      </c>
      <c r="F152" s="172" t="s">
        <v>231</v>
      </c>
      <c r="G152" s="173" t="s">
        <v>137</v>
      </c>
      <c r="H152" s="174">
        <v>200</v>
      </c>
      <c r="I152" s="175"/>
      <c r="J152" s="176">
        <f>ROUND(I152*H152,2)</f>
        <v>0</v>
      </c>
      <c r="K152" s="172" t="s">
        <v>138</v>
      </c>
      <c r="L152" s="41"/>
      <c r="M152" s="177" t="s">
        <v>19</v>
      </c>
      <c r="N152" s="178" t="s">
        <v>44</v>
      </c>
      <c r="O152" s="66"/>
      <c r="P152" s="179">
        <f>O152*H152</f>
        <v>0</v>
      </c>
      <c r="Q152" s="179">
        <v>0</v>
      </c>
      <c r="R152" s="179">
        <f>Q152*H152</f>
        <v>0</v>
      </c>
      <c r="S152" s="179">
        <v>0</v>
      </c>
      <c r="T152" s="180">
        <f>S152*H152</f>
        <v>0</v>
      </c>
      <c r="U152" s="36"/>
      <c r="V152" s="36"/>
      <c r="W152" s="36"/>
      <c r="X152" s="36"/>
      <c r="Y152" s="36"/>
      <c r="Z152" s="36"/>
      <c r="AA152" s="36"/>
      <c r="AB152" s="36"/>
      <c r="AC152" s="36"/>
      <c r="AD152" s="36"/>
      <c r="AE152" s="36"/>
      <c r="AR152" s="181" t="s">
        <v>132</v>
      </c>
      <c r="AT152" s="181" t="s">
        <v>128</v>
      </c>
      <c r="AU152" s="181" t="s">
        <v>133</v>
      </c>
      <c r="AY152" s="19" t="s">
        <v>126</v>
      </c>
      <c r="BE152" s="182">
        <f>IF(N152="základní",J152,0)</f>
        <v>0</v>
      </c>
      <c r="BF152" s="182">
        <f>IF(N152="snížená",J152,0)</f>
        <v>0</v>
      </c>
      <c r="BG152" s="182">
        <f>IF(N152="zákl. přenesená",J152,0)</f>
        <v>0</v>
      </c>
      <c r="BH152" s="182">
        <f>IF(N152="sníž. přenesená",J152,0)</f>
        <v>0</v>
      </c>
      <c r="BI152" s="182">
        <f>IF(N152="nulová",J152,0)</f>
        <v>0</v>
      </c>
      <c r="BJ152" s="19" t="s">
        <v>133</v>
      </c>
      <c r="BK152" s="182">
        <f>ROUND(I152*H152,2)</f>
        <v>0</v>
      </c>
      <c r="BL152" s="19" t="s">
        <v>132</v>
      </c>
      <c r="BM152" s="181" t="s">
        <v>232</v>
      </c>
    </row>
    <row r="153" spans="1:65" s="2" customFormat="1" ht="48.75">
      <c r="A153" s="36"/>
      <c r="B153" s="37"/>
      <c r="C153" s="38"/>
      <c r="D153" s="183" t="s">
        <v>140</v>
      </c>
      <c r="E153" s="38"/>
      <c r="F153" s="184" t="s">
        <v>233</v>
      </c>
      <c r="G153" s="38"/>
      <c r="H153" s="38"/>
      <c r="I153" s="185"/>
      <c r="J153" s="38"/>
      <c r="K153" s="38"/>
      <c r="L153" s="41"/>
      <c r="M153" s="186"/>
      <c r="N153" s="187"/>
      <c r="O153" s="66"/>
      <c r="P153" s="66"/>
      <c r="Q153" s="66"/>
      <c r="R153" s="66"/>
      <c r="S153" s="66"/>
      <c r="T153" s="67"/>
      <c r="U153" s="36"/>
      <c r="V153" s="36"/>
      <c r="W153" s="36"/>
      <c r="X153" s="36"/>
      <c r="Y153" s="36"/>
      <c r="Z153" s="36"/>
      <c r="AA153" s="36"/>
      <c r="AB153" s="36"/>
      <c r="AC153" s="36"/>
      <c r="AD153" s="36"/>
      <c r="AE153" s="36"/>
      <c r="AT153" s="19" t="s">
        <v>140</v>
      </c>
      <c r="AU153" s="19" t="s">
        <v>133</v>
      </c>
    </row>
    <row r="154" spans="1:65" s="2" customFormat="1" ht="24">
      <c r="A154" s="36"/>
      <c r="B154" s="37"/>
      <c r="C154" s="170" t="s">
        <v>234</v>
      </c>
      <c r="D154" s="170" t="s">
        <v>128</v>
      </c>
      <c r="E154" s="171" t="s">
        <v>235</v>
      </c>
      <c r="F154" s="172" t="s">
        <v>236</v>
      </c>
      <c r="G154" s="173" t="s">
        <v>137</v>
      </c>
      <c r="H154" s="174">
        <v>200</v>
      </c>
      <c r="I154" s="175"/>
      <c r="J154" s="176">
        <f>ROUND(I154*H154,2)</f>
        <v>0</v>
      </c>
      <c r="K154" s="172" t="s">
        <v>138</v>
      </c>
      <c r="L154" s="41"/>
      <c r="M154" s="177" t="s">
        <v>19</v>
      </c>
      <c r="N154" s="178" t="s">
        <v>44</v>
      </c>
      <c r="O154" s="66"/>
      <c r="P154" s="179">
        <f>O154*H154</f>
        <v>0</v>
      </c>
      <c r="Q154" s="179">
        <v>0</v>
      </c>
      <c r="R154" s="179">
        <f>Q154*H154</f>
        <v>0</v>
      </c>
      <c r="S154" s="179">
        <v>0</v>
      </c>
      <c r="T154" s="180">
        <f>S154*H154</f>
        <v>0</v>
      </c>
      <c r="U154" s="36"/>
      <c r="V154" s="36"/>
      <c r="W154" s="36"/>
      <c r="X154" s="36"/>
      <c r="Y154" s="36"/>
      <c r="Z154" s="36"/>
      <c r="AA154" s="36"/>
      <c r="AB154" s="36"/>
      <c r="AC154" s="36"/>
      <c r="AD154" s="36"/>
      <c r="AE154" s="36"/>
      <c r="AR154" s="181" t="s">
        <v>132</v>
      </c>
      <c r="AT154" s="181" t="s">
        <v>128</v>
      </c>
      <c r="AU154" s="181" t="s">
        <v>133</v>
      </c>
      <c r="AY154" s="19" t="s">
        <v>126</v>
      </c>
      <c r="BE154" s="182">
        <f>IF(N154="základní",J154,0)</f>
        <v>0</v>
      </c>
      <c r="BF154" s="182">
        <f>IF(N154="snížená",J154,0)</f>
        <v>0</v>
      </c>
      <c r="BG154" s="182">
        <f>IF(N154="zákl. přenesená",J154,0)</f>
        <v>0</v>
      </c>
      <c r="BH154" s="182">
        <f>IF(N154="sníž. přenesená",J154,0)</f>
        <v>0</v>
      </c>
      <c r="BI154" s="182">
        <f>IF(N154="nulová",J154,0)</f>
        <v>0</v>
      </c>
      <c r="BJ154" s="19" t="s">
        <v>133</v>
      </c>
      <c r="BK154" s="182">
        <f>ROUND(I154*H154,2)</f>
        <v>0</v>
      </c>
      <c r="BL154" s="19" t="s">
        <v>132</v>
      </c>
      <c r="BM154" s="181" t="s">
        <v>237</v>
      </c>
    </row>
    <row r="155" spans="1:65" s="2" customFormat="1" ht="107.25">
      <c r="A155" s="36"/>
      <c r="B155" s="37"/>
      <c r="C155" s="38"/>
      <c r="D155" s="183" t="s">
        <v>140</v>
      </c>
      <c r="E155" s="38"/>
      <c r="F155" s="184" t="s">
        <v>238</v>
      </c>
      <c r="G155" s="38"/>
      <c r="H155" s="38"/>
      <c r="I155" s="185"/>
      <c r="J155" s="38"/>
      <c r="K155" s="38"/>
      <c r="L155" s="41"/>
      <c r="M155" s="186"/>
      <c r="N155" s="187"/>
      <c r="O155" s="66"/>
      <c r="P155" s="66"/>
      <c r="Q155" s="66"/>
      <c r="R155" s="66"/>
      <c r="S155" s="66"/>
      <c r="T155" s="67"/>
      <c r="U155" s="36"/>
      <c r="V155" s="36"/>
      <c r="W155" s="36"/>
      <c r="X155" s="36"/>
      <c r="Y155" s="36"/>
      <c r="Z155" s="36"/>
      <c r="AA155" s="36"/>
      <c r="AB155" s="36"/>
      <c r="AC155" s="36"/>
      <c r="AD155" s="36"/>
      <c r="AE155" s="36"/>
      <c r="AT155" s="19" t="s">
        <v>140</v>
      </c>
      <c r="AU155" s="19" t="s">
        <v>133</v>
      </c>
    </row>
    <row r="156" spans="1:65" s="2" customFormat="1" ht="16.5" customHeight="1">
      <c r="A156" s="36"/>
      <c r="B156" s="37"/>
      <c r="C156" s="220" t="s">
        <v>239</v>
      </c>
      <c r="D156" s="220" t="s">
        <v>216</v>
      </c>
      <c r="E156" s="221" t="s">
        <v>240</v>
      </c>
      <c r="F156" s="222" t="s">
        <v>241</v>
      </c>
      <c r="G156" s="223" t="s">
        <v>242</v>
      </c>
      <c r="H156" s="224">
        <v>4</v>
      </c>
      <c r="I156" s="225"/>
      <c r="J156" s="226">
        <f>ROUND(I156*H156,2)</f>
        <v>0</v>
      </c>
      <c r="K156" s="222" t="s">
        <v>138</v>
      </c>
      <c r="L156" s="227"/>
      <c r="M156" s="228" t="s">
        <v>19</v>
      </c>
      <c r="N156" s="229" t="s">
        <v>44</v>
      </c>
      <c r="O156" s="66"/>
      <c r="P156" s="179">
        <f>O156*H156</f>
        <v>0</v>
      </c>
      <c r="Q156" s="179">
        <v>1E-3</v>
      </c>
      <c r="R156" s="179">
        <f>Q156*H156</f>
        <v>4.0000000000000001E-3</v>
      </c>
      <c r="S156" s="179">
        <v>0</v>
      </c>
      <c r="T156" s="180">
        <f>S156*H156</f>
        <v>0</v>
      </c>
      <c r="U156" s="36"/>
      <c r="V156" s="36"/>
      <c r="W156" s="36"/>
      <c r="X156" s="36"/>
      <c r="Y156" s="36"/>
      <c r="Z156" s="36"/>
      <c r="AA156" s="36"/>
      <c r="AB156" s="36"/>
      <c r="AC156" s="36"/>
      <c r="AD156" s="36"/>
      <c r="AE156" s="36"/>
      <c r="AR156" s="181" t="s">
        <v>175</v>
      </c>
      <c r="AT156" s="181" t="s">
        <v>216</v>
      </c>
      <c r="AU156" s="181" t="s">
        <v>133</v>
      </c>
      <c r="AY156" s="19" t="s">
        <v>126</v>
      </c>
      <c r="BE156" s="182">
        <f>IF(N156="základní",J156,0)</f>
        <v>0</v>
      </c>
      <c r="BF156" s="182">
        <f>IF(N156="snížená",J156,0)</f>
        <v>0</v>
      </c>
      <c r="BG156" s="182">
        <f>IF(N156="zákl. přenesená",J156,0)</f>
        <v>0</v>
      </c>
      <c r="BH156" s="182">
        <f>IF(N156="sníž. přenesená",J156,0)</f>
        <v>0</v>
      </c>
      <c r="BI156" s="182">
        <f>IF(N156="nulová",J156,0)</f>
        <v>0</v>
      </c>
      <c r="BJ156" s="19" t="s">
        <v>133</v>
      </c>
      <c r="BK156" s="182">
        <f>ROUND(I156*H156,2)</f>
        <v>0</v>
      </c>
      <c r="BL156" s="19" t="s">
        <v>132</v>
      </c>
      <c r="BM156" s="181" t="s">
        <v>243</v>
      </c>
    </row>
    <row r="157" spans="1:65" s="14" customFormat="1" ht="11.25">
      <c r="B157" s="198"/>
      <c r="C157" s="199"/>
      <c r="D157" s="183" t="s">
        <v>152</v>
      </c>
      <c r="E157" s="199"/>
      <c r="F157" s="201" t="s">
        <v>244</v>
      </c>
      <c r="G157" s="199"/>
      <c r="H157" s="202">
        <v>4</v>
      </c>
      <c r="I157" s="203"/>
      <c r="J157" s="199"/>
      <c r="K157" s="199"/>
      <c r="L157" s="204"/>
      <c r="M157" s="205"/>
      <c r="N157" s="206"/>
      <c r="O157" s="206"/>
      <c r="P157" s="206"/>
      <c r="Q157" s="206"/>
      <c r="R157" s="206"/>
      <c r="S157" s="206"/>
      <c r="T157" s="207"/>
      <c r="AT157" s="208" t="s">
        <v>152</v>
      </c>
      <c r="AU157" s="208" t="s">
        <v>133</v>
      </c>
      <c r="AV157" s="14" t="s">
        <v>133</v>
      </c>
      <c r="AW157" s="14" t="s">
        <v>4</v>
      </c>
      <c r="AX157" s="14" t="s">
        <v>77</v>
      </c>
      <c r="AY157" s="208" t="s">
        <v>126</v>
      </c>
    </row>
    <row r="158" spans="1:65" s="12" customFormat="1" ht="22.9" customHeight="1">
      <c r="B158" s="154"/>
      <c r="C158" s="155"/>
      <c r="D158" s="156" t="s">
        <v>71</v>
      </c>
      <c r="E158" s="168" t="s">
        <v>133</v>
      </c>
      <c r="F158" s="168" t="s">
        <v>245</v>
      </c>
      <c r="G158" s="155"/>
      <c r="H158" s="155"/>
      <c r="I158" s="158"/>
      <c r="J158" s="169">
        <f>BK158</f>
        <v>0</v>
      </c>
      <c r="K158" s="155"/>
      <c r="L158" s="160"/>
      <c r="M158" s="161"/>
      <c r="N158" s="162"/>
      <c r="O158" s="162"/>
      <c r="P158" s="163">
        <f>SUM(P159:P175)</f>
        <v>0</v>
      </c>
      <c r="Q158" s="162"/>
      <c r="R158" s="163">
        <f>SUM(R159:R175)</f>
        <v>16.927487039999999</v>
      </c>
      <c r="S158" s="162"/>
      <c r="T158" s="164">
        <f>SUM(T159:T175)</f>
        <v>0</v>
      </c>
      <c r="AR158" s="165" t="s">
        <v>77</v>
      </c>
      <c r="AT158" s="166" t="s">
        <v>71</v>
      </c>
      <c r="AU158" s="166" t="s">
        <v>77</v>
      </c>
      <c r="AY158" s="165" t="s">
        <v>126</v>
      </c>
      <c r="BK158" s="167">
        <f>SUM(BK159:BK175)</f>
        <v>0</v>
      </c>
    </row>
    <row r="159" spans="1:65" s="2" customFormat="1" ht="16.5" customHeight="1">
      <c r="A159" s="36"/>
      <c r="B159" s="37"/>
      <c r="C159" s="170" t="s">
        <v>246</v>
      </c>
      <c r="D159" s="170" t="s">
        <v>128</v>
      </c>
      <c r="E159" s="171" t="s">
        <v>247</v>
      </c>
      <c r="F159" s="172" t="s">
        <v>248</v>
      </c>
      <c r="G159" s="173" t="s">
        <v>163</v>
      </c>
      <c r="H159" s="174">
        <v>5.3879999999999999</v>
      </c>
      <c r="I159" s="175"/>
      <c r="J159" s="176">
        <f>ROUND(I159*H159,2)</f>
        <v>0</v>
      </c>
      <c r="K159" s="172" t="s">
        <v>138</v>
      </c>
      <c r="L159" s="41"/>
      <c r="M159" s="177" t="s">
        <v>19</v>
      </c>
      <c r="N159" s="178" t="s">
        <v>44</v>
      </c>
      <c r="O159" s="66"/>
      <c r="P159" s="179">
        <f>O159*H159</f>
        <v>0</v>
      </c>
      <c r="Q159" s="179">
        <v>2.2563399999999998</v>
      </c>
      <c r="R159" s="179">
        <f>Q159*H159</f>
        <v>12.157159919999998</v>
      </c>
      <c r="S159" s="179">
        <v>0</v>
      </c>
      <c r="T159" s="180">
        <f>S159*H159</f>
        <v>0</v>
      </c>
      <c r="U159" s="36"/>
      <c r="V159" s="36"/>
      <c r="W159" s="36"/>
      <c r="X159" s="36"/>
      <c r="Y159" s="36"/>
      <c r="Z159" s="36"/>
      <c r="AA159" s="36"/>
      <c r="AB159" s="36"/>
      <c r="AC159" s="36"/>
      <c r="AD159" s="36"/>
      <c r="AE159" s="36"/>
      <c r="AR159" s="181" t="s">
        <v>132</v>
      </c>
      <c r="AT159" s="181" t="s">
        <v>128</v>
      </c>
      <c r="AU159" s="181" t="s">
        <v>133</v>
      </c>
      <c r="AY159" s="19" t="s">
        <v>126</v>
      </c>
      <c r="BE159" s="182">
        <f>IF(N159="základní",J159,0)</f>
        <v>0</v>
      </c>
      <c r="BF159" s="182">
        <f>IF(N159="snížená",J159,0)</f>
        <v>0</v>
      </c>
      <c r="BG159" s="182">
        <f>IF(N159="zákl. přenesená",J159,0)</f>
        <v>0</v>
      </c>
      <c r="BH159" s="182">
        <f>IF(N159="sníž. přenesená",J159,0)</f>
        <v>0</v>
      </c>
      <c r="BI159" s="182">
        <f>IF(N159="nulová",J159,0)</f>
        <v>0</v>
      </c>
      <c r="BJ159" s="19" t="s">
        <v>133</v>
      </c>
      <c r="BK159" s="182">
        <f>ROUND(I159*H159,2)</f>
        <v>0</v>
      </c>
      <c r="BL159" s="19" t="s">
        <v>132</v>
      </c>
      <c r="BM159" s="181" t="s">
        <v>249</v>
      </c>
    </row>
    <row r="160" spans="1:65" s="2" customFormat="1" ht="58.5">
      <c r="A160" s="36"/>
      <c r="B160" s="37"/>
      <c r="C160" s="38"/>
      <c r="D160" s="183" t="s">
        <v>140</v>
      </c>
      <c r="E160" s="38"/>
      <c r="F160" s="184" t="s">
        <v>250</v>
      </c>
      <c r="G160" s="38"/>
      <c r="H160" s="38"/>
      <c r="I160" s="185"/>
      <c r="J160" s="38"/>
      <c r="K160" s="38"/>
      <c r="L160" s="41"/>
      <c r="M160" s="186"/>
      <c r="N160" s="187"/>
      <c r="O160" s="66"/>
      <c r="P160" s="66"/>
      <c r="Q160" s="66"/>
      <c r="R160" s="66"/>
      <c r="S160" s="66"/>
      <c r="T160" s="67"/>
      <c r="U160" s="36"/>
      <c r="V160" s="36"/>
      <c r="W160" s="36"/>
      <c r="X160" s="36"/>
      <c r="Y160" s="36"/>
      <c r="Z160" s="36"/>
      <c r="AA160" s="36"/>
      <c r="AB160" s="36"/>
      <c r="AC160" s="36"/>
      <c r="AD160" s="36"/>
      <c r="AE160" s="36"/>
      <c r="AT160" s="19" t="s">
        <v>140</v>
      </c>
      <c r="AU160" s="19" t="s">
        <v>133</v>
      </c>
    </row>
    <row r="161" spans="1:65" s="14" customFormat="1" ht="11.25">
      <c r="B161" s="198"/>
      <c r="C161" s="199"/>
      <c r="D161" s="183" t="s">
        <v>152</v>
      </c>
      <c r="E161" s="200" t="s">
        <v>19</v>
      </c>
      <c r="F161" s="201" t="s">
        <v>251</v>
      </c>
      <c r="G161" s="199"/>
      <c r="H161" s="202">
        <v>4.1040000000000001</v>
      </c>
      <c r="I161" s="203"/>
      <c r="J161" s="199"/>
      <c r="K161" s="199"/>
      <c r="L161" s="204"/>
      <c r="M161" s="205"/>
      <c r="N161" s="206"/>
      <c r="O161" s="206"/>
      <c r="P161" s="206"/>
      <c r="Q161" s="206"/>
      <c r="R161" s="206"/>
      <c r="S161" s="206"/>
      <c r="T161" s="207"/>
      <c r="AT161" s="208" t="s">
        <v>152</v>
      </c>
      <c r="AU161" s="208" t="s">
        <v>133</v>
      </c>
      <c r="AV161" s="14" t="s">
        <v>133</v>
      </c>
      <c r="AW161" s="14" t="s">
        <v>33</v>
      </c>
      <c r="AX161" s="14" t="s">
        <v>72</v>
      </c>
      <c r="AY161" s="208" t="s">
        <v>126</v>
      </c>
    </row>
    <row r="162" spans="1:65" s="14" customFormat="1" ht="11.25">
      <c r="B162" s="198"/>
      <c r="C162" s="199"/>
      <c r="D162" s="183" t="s">
        <v>152</v>
      </c>
      <c r="E162" s="200" t="s">
        <v>19</v>
      </c>
      <c r="F162" s="201" t="s">
        <v>252</v>
      </c>
      <c r="G162" s="199"/>
      <c r="H162" s="202">
        <v>0.78</v>
      </c>
      <c r="I162" s="203"/>
      <c r="J162" s="199"/>
      <c r="K162" s="199"/>
      <c r="L162" s="204"/>
      <c r="M162" s="205"/>
      <c r="N162" s="206"/>
      <c r="O162" s="206"/>
      <c r="P162" s="206"/>
      <c r="Q162" s="206"/>
      <c r="R162" s="206"/>
      <c r="S162" s="206"/>
      <c r="T162" s="207"/>
      <c r="AT162" s="208" t="s">
        <v>152</v>
      </c>
      <c r="AU162" s="208" t="s">
        <v>133</v>
      </c>
      <c r="AV162" s="14" t="s">
        <v>133</v>
      </c>
      <c r="AW162" s="14" t="s">
        <v>33</v>
      </c>
      <c r="AX162" s="14" t="s">
        <v>72</v>
      </c>
      <c r="AY162" s="208" t="s">
        <v>126</v>
      </c>
    </row>
    <row r="163" spans="1:65" s="14" customFormat="1" ht="11.25">
      <c r="B163" s="198"/>
      <c r="C163" s="199"/>
      <c r="D163" s="183" t="s">
        <v>152</v>
      </c>
      <c r="E163" s="200" t="s">
        <v>19</v>
      </c>
      <c r="F163" s="201" t="s">
        <v>253</v>
      </c>
      <c r="G163" s="199"/>
      <c r="H163" s="202">
        <v>0.504</v>
      </c>
      <c r="I163" s="203"/>
      <c r="J163" s="199"/>
      <c r="K163" s="199"/>
      <c r="L163" s="204"/>
      <c r="M163" s="205"/>
      <c r="N163" s="206"/>
      <c r="O163" s="206"/>
      <c r="P163" s="206"/>
      <c r="Q163" s="206"/>
      <c r="R163" s="206"/>
      <c r="S163" s="206"/>
      <c r="T163" s="207"/>
      <c r="AT163" s="208" t="s">
        <v>152</v>
      </c>
      <c r="AU163" s="208" t="s">
        <v>133</v>
      </c>
      <c r="AV163" s="14" t="s">
        <v>133</v>
      </c>
      <c r="AW163" s="14" t="s">
        <v>33</v>
      </c>
      <c r="AX163" s="14" t="s">
        <v>72</v>
      </c>
      <c r="AY163" s="208" t="s">
        <v>126</v>
      </c>
    </row>
    <row r="164" spans="1:65" s="15" customFormat="1" ht="11.25">
      <c r="B164" s="209"/>
      <c r="C164" s="210"/>
      <c r="D164" s="183" t="s">
        <v>152</v>
      </c>
      <c r="E164" s="211" t="s">
        <v>19</v>
      </c>
      <c r="F164" s="212" t="s">
        <v>174</v>
      </c>
      <c r="G164" s="210"/>
      <c r="H164" s="213">
        <v>5.3879999999999999</v>
      </c>
      <c r="I164" s="214"/>
      <c r="J164" s="210"/>
      <c r="K164" s="210"/>
      <c r="L164" s="215"/>
      <c r="M164" s="216"/>
      <c r="N164" s="217"/>
      <c r="O164" s="217"/>
      <c r="P164" s="217"/>
      <c r="Q164" s="217"/>
      <c r="R164" s="217"/>
      <c r="S164" s="217"/>
      <c r="T164" s="218"/>
      <c r="AT164" s="219" t="s">
        <v>152</v>
      </c>
      <c r="AU164" s="219" t="s">
        <v>133</v>
      </c>
      <c r="AV164" s="15" t="s">
        <v>132</v>
      </c>
      <c r="AW164" s="15" t="s">
        <v>33</v>
      </c>
      <c r="AX164" s="15" t="s">
        <v>77</v>
      </c>
      <c r="AY164" s="219" t="s">
        <v>126</v>
      </c>
    </row>
    <row r="165" spans="1:65" s="2" customFormat="1" ht="24">
      <c r="A165" s="36"/>
      <c r="B165" s="37"/>
      <c r="C165" s="170" t="s">
        <v>7</v>
      </c>
      <c r="D165" s="170" t="s">
        <v>128</v>
      </c>
      <c r="E165" s="171" t="s">
        <v>254</v>
      </c>
      <c r="F165" s="172" t="s">
        <v>255</v>
      </c>
      <c r="G165" s="173" t="s">
        <v>137</v>
      </c>
      <c r="H165" s="174">
        <v>6.5519999999999996</v>
      </c>
      <c r="I165" s="175"/>
      <c r="J165" s="176">
        <f>ROUND(I165*H165,2)</f>
        <v>0</v>
      </c>
      <c r="K165" s="172" t="s">
        <v>138</v>
      </c>
      <c r="L165" s="41"/>
      <c r="M165" s="177" t="s">
        <v>19</v>
      </c>
      <c r="N165" s="178" t="s">
        <v>44</v>
      </c>
      <c r="O165" s="66"/>
      <c r="P165" s="179">
        <f>O165*H165</f>
        <v>0</v>
      </c>
      <c r="Q165" s="179">
        <v>0.71545999999999998</v>
      </c>
      <c r="R165" s="179">
        <f>Q165*H165</f>
        <v>4.6876939199999992</v>
      </c>
      <c r="S165" s="179">
        <v>0</v>
      </c>
      <c r="T165" s="180">
        <f>S165*H165</f>
        <v>0</v>
      </c>
      <c r="U165" s="36"/>
      <c r="V165" s="36"/>
      <c r="W165" s="36"/>
      <c r="X165" s="36"/>
      <c r="Y165" s="36"/>
      <c r="Z165" s="36"/>
      <c r="AA165" s="36"/>
      <c r="AB165" s="36"/>
      <c r="AC165" s="36"/>
      <c r="AD165" s="36"/>
      <c r="AE165" s="36"/>
      <c r="AR165" s="181" t="s">
        <v>132</v>
      </c>
      <c r="AT165" s="181" t="s">
        <v>128</v>
      </c>
      <c r="AU165" s="181" t="s">
        <v>133</v>
      </c>
      <c r="AY165" s="19" t="s">
        <v>126</v>
      </c>
      <c r="BE165" s="182">
        <f>IF(N165="základní",J165,0)</f>
        <v>0</v>
      </c>
      <c r="BF165" s="182">
        <f>IF(N165="snížená",J165,0)</f>
        <v>0</v>
      </c>
      <c r="BG165" s="182">
        <f>IF(N165="zákl. přenesená",J165,0)</f>
        <v>0</v>
      </c>
      <c r="BH165" s="182">
        <f>IF(N165="sníž. přenesená",J165,0)</f>
        <v>0</v>
      </c>
      <c r="BI165" s="182">
        <f>IF(N165="nulová",J165,0)</f>
        <v>0</v>
      </c>
      <c r="BJ165" s="19" t="s">
        <v>133</v>
      </c>
      <c r="BK165" s="182">
        <f>ROUND(I165*H165,2)</f>
        <v>0</v>
      </c>
      <c r="BL165" s="19" t="s">
        <v>132</v>
      </c>
      <c r="BM165" s="181" t="s">
        <v>256</v>
      </c>
    </row>
    <row r="166" spans="1:65" s="2" customFormat="1" ht="58.5">
      <c r="A166" s="36"/>
      <c r="B166" s="37"/>
      <c r="C166" s="38"/>
      <c r="D166" s="183" t="s">
        <v>140</v>
      </c>
      <c r="E166" s="38"/>
      <c r="F166" s="184" t="s">
        <v>257</v>
      </c>
      <c r="G166" s="38"/>
      <c r="H166" s="38"/>
      <c r="I166" s="185"/>
      <c r="J166" s="38"/>
      <c r="K166" s="38"/>
      <c r="L166" s="41"/>
      <c r="M166" s="186"/>
      <c r="N166" s="187"/>
      <c r="O166" s="66"/>
      <c r="P166" s="66"/>
      <c r="Q166" s="66"/>
      <c r="R166" s="66"/>
      <c r="S166" s="66"/>
      <c r="T166" s="67"/>
      <c r="U166" s="36"/>
      <c r="V166" s="36"/>
      <c r="W166" s="36"/>
      <c r="X166" s="36"/>
      <c r="Y166" s="36"/>
      <c r="Z166" s="36"/>
      <c r="AA166" s="36"/>
      <c r="AB166" s="36"/>
      <c r="AC166" s="36"/>
      <c r="AD166" s="36"/>
      <c r="AE166" s="36"/>
      <c r="AT166" s="19" t="s">
        <v>140</v>
      </c>
      <c r="AU166" s="19" t="s">
        <v>133</v>
      </c>
    </row>
    <row r="167" spans="1:65" s="14" customFormat="1" ht="11.25">
      <c r="B167" s="198"/>
      <c r="C167" s="199"/>
      <c r="D167" s="183" t="s">
        <v>152</v>
      </c>
      <c r="E167" s="200" t="s">
        <v>19</v>
      </c>
      <c r="F167" s="201" t="s">
        <v>258</v>
      </c>
      <c r="G167" s="199"/>
      <c r="H167" s="202">
        <v>5.952</v>
      </c>
      <c r="I167" s="203"/>
      <c r="J167" s="199"/>
      <c r="K167" s="199"/>
      <c r="L167" s="204"/>
      <c r="M167" s="205"/>
      <c r="N167" s="206"/>
      <c r="O167" s="206"/>
      <c r="P167" s="206"/>
      <c r="Q167" s="206"/>
      <c r="R167" s="206"/>
      <c r="S167" s="206"/>
      <c r="T167" s="207"/>
      <c r="AT167" s="208" t="s">
        <v>152</v>
      </c>
      <c r="AU167" s="208" t="s">
        <v>133</v>
      </c>
      <c r="AV167" s="14" t="s">
        <v>133</v>
      </c>
      <c r="AW167" s="14" t="s">
        <v>33</v>
      </c>
      <c r="AX167" s="14" t="s">
        <v>72</v>
      </c>
      <c r="AY167" s="208" t="s">
        <v>126</v>
      </c>
    </row>
    <row r="168" spans="1:65" s="14" customFormat="1" ht="11.25">
      <c r="B168" s="198"/>
      <c r="C168" s="199"/>
      <c r="D168" s="183" t="s">
        <v>152</v>
      </c>
      <c r="E168" s="200" t="s">
        <v>19</v>
      </c>
      <c r="F168" s="201" t="s">
        <v>259</v>
      </c>
      <c r="G168" s="199"/>
      <c r="H168" s="202">
        <v>0.6</v>
      </c>
      <c r="I168" s="203"/>
      <c r="J168" s="199"/>
      <c r="K168" s="199"/>
      <c r="L168" s="204"/>
      <c r="M168" s="205"/>
      <c r="N168" s="206"/>
      <c r="O168" s="206"/>
      <c r="P168" s="206"/>
      <c r="Q168" s="206"/>
      <c r="R168" s="206"/>
      <c r="S168" s="206"/>
      <c r="T168" s="207"/>
      <c r="AT168" s="208" t="s">
        <v>152</v>
      </c>
      <c r="AU168" s="208" t="s">
        <v>133</v>
      </c>
      <c r="AV168" s="14" t="s">
        <v>133</v>
      </c>
      <c r="AW168" s="14" t="s">
        <v>33</v>
      </c>
      <c r="AX168" s="14" t="s">
        <v>72</v>
      </c>
      <c r="AY168" s="208" t="s">
        <v>126</v>
      </c>
    </row>
    <row r="169" spans="1:65" s="15" customFormat="1" ht="11.25">
      <c r="B169" s="209"/>
      <c r="C169" s="210"/>
      <c r="D169" s="183" t="s">
        <v>152</v>
      </c>
      <c r="E169" s="211" t="s">
        <v>19</v>
      </c>
      <c r="F169" s="212" t="s">
        <v>174</v>
      </c>
      <c r="G169" s="210"/>
      <c r="H169" s="213">
        <v>6.5519999999999996</v>
      </c>
      <c r="I169" s="214"/>
      <c r="J169" s="210"/>
      <c r="K169" s="210"/>
      <c r="L169" s="215"/>
      <c r="M169" s="216"/>
      <c r="N169" s="217"/>
      <c r="O169" s="217"/>
      <c r="P169" s="217"/>
      <c r="Q169" s="217"/>
      <c r="R169" s="217"/>
      <c r="S169" s="217"/>
      <c r="T169" s="218"/>
      <c r="AT169" s="219" t="s">
        <v>152</v>
      </c>
      <c r="AU169" s="219" t="s">
        <v>133</v>
      </c>
      <c r="AV169" s="15" t="s">
        <v>132</v>
      </c>
      <c r="AW169" s="15" t="s">
        <v>33</v>
      </c>
      <c r="AX169" s="15" t="s">
        <v>77</v>
      </c>
      <c r="AY169" s="219" t="s">
        <v>126</v>
      </c>
    </row>
    <row r="170" spans="1:65" s="2" customFormat="1" ht="33" customHeight="1">
      <c r="A170" s="36"/>
      <c r="B170" s="37"/>
      <c r="C170" s="170" t="s">
        <v>260</v>
      </c>
      <c r="D170" s="170" t="s">
        <v>128</v>
      </c>
      <c r="E170" s="171" t="s">
        <v>261</v>
      </c>
      <c r="F170" s="172" t="s">
        <v>262</v>
      </c>
      <c r="G170" s="173" t="s">
        <v>206</v>
      </c>
      <c r="H170" s="174">
        <v>7.8E-2</v>
      </c>
      <c r="I170" s="175"/>
      <c r="J170" s="176">
        <f>ROUND(I170*H170,2)</f>
        <v>0</v>
      </c>
      <c r="K170" s="172" t="s">
        <v>138</v>
      </c>
      <c r="L170" s="41"/>
      <c r="M170" s="177" t="s">
        <v>19</v>
      </c>
      <c r="N170" s="178" t="s">
        <v>44</v>
      </c>
      <c r="O170" s="66"/>
      <c r="P170" s="179">
        <f>O170*H170</f>
        <v>0</v>
      </c>
      <c r="Q170" s="179">
        <v>1.0593999999999999</v>
      </c>
      <c r="R170" s="179">
        <f>Q170*H170</f>
        <v>8.263319999999999E-2</v>
      </c>
      <c r="S170" s="179">
        <v>0</v>
      </c>
      <c r="T170" s="180">
        <f>S170*H170</f>
        <v>0</v>
      </c>
      <c r="U170" s="36"/>
      <c r="V170" s="36"/>
      <c r="W170" s="36"/>
      <c r="X170" s="36"/>
      <c r="Y170" s="36"/>
      <c r="Z170" s="36"/>
      <c r="AA170" s="36"/>
      <c r="AB170" s="36"/>
      <c r="AC170" s="36"/>
      <c r="AD170" s="36"/>
      <c r="AE170" s="36"/>
      <c r="AR170" s="181" t="s">
        <v>132</v>
      </c>
      <c r="AT170" s="181" t="s">
        <v>128</v>
      </c>
      <c r="AU170" s="181" t="s">
        <v>133</v>
      </c>
      <c r="AY170" s="19" t="s">
        <v>126</v>
      </c>
      <c r="BE170" s="182">
        <f>IF(N170="základní",J170,0)</f>
        <v>0</v>
      </c>
      <c r="BF170" s="182">
        <f>IF(N170="snížená",J170,0)</f>
        <v>0</v>
      </c>
      <c r="BG170" s="182">
        <f>IF(N170="zákl. přenesená",J170,0)</f>
        <v>0</v>
      </c>
      <c r="BH170" s="182">
        <f>IF(N170="sníž. přenesená",J170,0)</f>
        <v>0</v>
      </c>
      <c r="BI170" s="182">
        <f>IF(N170="nulová",J170,0)</f>
        <v>0</v>
      </c>
      <c r="BJ170" s="19" t="s">
        <v>133</v>
      </c>
      <c r="BK170" s="182">
        <f>ROUND(I170*H170,2)</f>
        <v>0</v>
      </c>
      <c r="BL170" s="19" t="s">
        <v>132</v>
      </c>
      <c r="BM170" s="181" t="s">
        <v>263</v>
      </c>
    </row>
    <row r="171" spans="1:65" s="14" customFormat="1" ht="11.25">
      <c r="B171" s="198"/>
      <c r="C171" s="199"/>
      <c r="D171" s="183" t="s">
        <v>152</v>
      </c>
      <c r="E171" s="200" t="s">
        <v>19</v>
      </c>
      <c r="F171" s="201" t="s">
        <v>264</v>
      </c>
      <c r="G171" s="199"/>
      <c r="H171" s="202">
        <v>4.8000000000000001E-2</v>
      </c>
      <c r="I171" s="203"/>
      <c r="J171" s="199"/>
      <c r="K171" s="199"/>
      <c r="L171" s="204"/>
      <c r="M171" s="205"/>
      <c r="N171" s="206"/>
      <c r="O171" s="206"/>
      <c r="P171" s="206"/>
      <c r="Q171" s="206"/>
      <c r="R171" s="206"/>
      <c r="S171" s="206"/>
      <c r="T171" s="207"/>
      <c r="AT171" s="208" t="s">
        <v>152</v>
      </c>
      <c r="AU171" s="208" t="s">
        <v>133</v>
      </c>
      <c r="AV171" s="14" t="s">
        <v>133</v>
      </c>
      <c r="AW171" s="14" t="s">
        <v>33</v>
      </c>
      <c r="AX171" s="14" t="s">
        <v>72</v>
      </c>
      <c r="AY171" s="208" t="s">
        <v>126</v>
      </c>
    </row>
    <row r="172" spans="1:65" s="14" customFormat="1" ht="11.25">
      <c r="B172" s="198"/>
      <c r="C172" s="199"/>
      <c r="D172" s="183" t="s">
        <v>152</v>
      </c>
      <c r="E172" s="200" t="s">
        <v>19</v>
      </c>
      <c r="F172" s="201" t="s">
        <v>265</v>
      </c>
      <c r="G172" s="199"/>
      <c r="H172" s="202">
        <v>2.3E-2</v>
      </c>
      <c r="I172" s="203"/>
      <c r="J172" s="199"/>
      <c r="K172" s="199"/>
      <c r="L172" s="204"/>
      <c r="M172" s="205"/>
      <c r="N172" s="206"/>
      <c r="O172" s="206"/>
      <c r="P172" s="206"/>
      <c r="Q172" s="206"/>
      <c r="R172" s="206"/>
      <c r="S172" s="206"/>
      <c r="T172" s="207"/>
      <c r="AT172" s="208" t="s">
        <v>152</v>
      </c>
      <c r="AU172" s="208" t="s">
        <v>133</v>
      </c>
      <c r="AV172" s="14" t="s">
        <v>133</v>
      </c>
      <c r="AW172" s="14" t="s">
        <v>33</v>
      </c>
      <c r="AX172" s="14" t="s">
        <v>72</v>
      </c>
      <c r="AY172" s="208" t="s">
        <v>126</v>
      </c>
    </row>
    <row r="173" spans="1:65" s="14" customFormat="1" ht="11.25">
      <c r="B173" s="198"/>
      <c r="C173" s="199"/>
      <c r="D173" s="183" t="s">
        <v>152</v>
      </c>
      <c r="E173" s="200" t="s">
        <v>19</v>
      </c>
      <c r="F173" s="201" t="s">
        <v>266</v>
      </c>
      <c r="G173" s="199"/>
      <c r="H173" s="202">
        <v>4.0000000000000001E-3</v>
      </c>
      <c r="I173" s="203"/>
      <c r="J173" s="199"/>
      <c r="K173" s="199"/>
      <c r="L173" s="204"/>
      <c r="M173" s="205"/>
      <c r="N173" s="206"/>
      <c r="O173" s="206"/>
      <c r="P173" s="206"/>
      <c r="Q173" s="206"/>
      <c r="R173" s="206"/>
      <c r="S173" s="206"/>
      <c r="T173" s="207"/>
      <c r="AT173" s="208" t="s">
        <v>152</v>
      </c>
      <c r="AU173" s="208" t="s">
        <v>133</v>
      </c>
      <c r="AV173" s="14" t="s">
        <v>133</v>
      </c>
      <c r="AW173" s="14" t="s">
        <v>33</v>
      </c>
      <c r="AX173" s="14" t="s">
        <v>72</v>
      </c>
      <c r="AY173" s="208" t="s">
        <v>126</v>
      </c>
    </row>
    <row r="174" spans="1:65" s="14" customFormat="1" ht="11.25">
      <c r="B174" s="198"/>
      <c r="C174" s="199"/>
      <c r="D174" s="183" t="s">
        <v>152</v>
      </c>
      <c r="E174" s="200" t="s">
        <v>19</v>
      </c>
      <c r="F174" s="201" t="s">
        <v>267</v>
      </c>
      <c r="G174" s="199"/>
      <c r="H174" s="202">
        <v>3.0000000000000001E-3</v>
      </c>
      <c r="I174" s="203"/>
      <c r="J174" s="199"/>
      <c r="K174" s="199"/>
      <c r="L174" s="204"/>
      <c r="M174" s="205"/>
      <c r="N174" s="206"/>
      <c r="O174" s="206"/>
      <c r="P174" s="206"/>
      <c r="Q174" s="206"/>
      <c r="R174" s="206"/>
      <c r="S174" s="206"/>
      <c r="T174" s="207"/>
      <c r="AT174" s="208" t="s">
        <v>152</v>
      </c>
      <c r="AU174" s="208" t="s">
        <v>133</v>
      </c>
      <c r="AV174" s="14" t="s">
        <v>133</v>
      </c>
      <c r="AW174" s="14" t="s">
        <v>33</v>
      </c>
      <c r="AX174" s="14" t="s">
        <v>72</v>
      </c>
      <c r="AY174" s="208" t="s">
        <v>126</v>
      </c>
    </row>
    <row r="175" spans="1:65" s="15" customFormat="1" ht="11.25">
      <c r="B175" s="209"/>
      <c r="C175" s="210"/>
      <c r="D175" s="183" t="s">
        <v>152</v>
      </c>
      <c r="E175" s="211" t="s">
        <v>19</v>
      </c>
      <c r="F175" s="212" t="s">
        <v>174</v>
      </c>
      <c r="G175" s="210"/>
      <c r="H175" s="213">
        <v>7.8000000000000014E-2</v>
      </c>
      <c r="I175" s="214"/>
      <c r="J175" s="210"/>
      <c r="K175" s="210"/>
      <c r="L175" s="215"/>
      <c r="M175" s="216"/>
      <c r="N175" s="217"/>
      <c r="O175" s="217"/>
      <c r="P175" s="217"/>
      <c r="Q175" s="217"/>
      <c r="R175" s="217"/>
      <c r="S175" s="217"/>
      <c r="T175" s="218"/>
      <c r="AT175" s="219" t="s">
        <v>152</v>
      </c>
      <c r="AU175" s="219" t="s">
        <v>133</v>
      </c>
      <c r="AV175" s="15" t="s">
        <v>132</v>
      </c>
      <c r="AW175" s="15" t="s">
        <v>33</v>
      </c>
      <c r="AX175" s="15" t="s">
        <v>77</v>
      </c>
      <c r="AY175" s="219" t="s">
        <v>126</v>
      </c>
    </row>
    <row r="176" spans="1:65" s="12" customFormat="1" ht="22.9" customHeight="1">
      <c r="B176" s="154"/>
      <c r="C176" s="155"/>
      <c r="D176" s="156" t="s">
        <v>71</v>
      </c>
      <c r="E176" s="168" t="s">
        <v>142</v>
      </c>
      <c r="F176" s="168" t="s">
        <v>268</v>
      </c>
      <c r="G176" s="155"/>
      <c r="H176" s="155"/>
      <c r="I176" s="158"/>
      <c r="J176" s="169">
        <f>BK176</f>
        <v>0</v>
      </c>
      <c r="K176" s="155"/>
      <c r="L176" s="160"/>
      <c r="M176" s="161"/>
      <c r="N176" s="162"/>
      <c r="O176" s="162"/>
      <c r="P176" s="163">
        <f>SUM(P177:P192)</f>
        <v>0</v>
      </c>
      <c r="Q176" s="162"/>
      <c r="R176" s="163">
        <f>SUM(R177:R192)</f>
        <v>17.226172600000002</v>
      </c>
      <c r="S176" s="162"/>
      <c r="T176" s="164">
        <f>SUM(T177:T192)</f>
        <v>0</v>
      </c>
      <c r="AR176" s="165" t="s">
        <v>77</v>
      </c>
      <c r="AT176" s="166" t="s">
        <v>71</v>
      </c>
      <c r="AU176" s="166" t="s">
        <v>77</v>
      </c>
      <c r="AY176" s="165" t="s">
        <v>126</v>
      </c>
      <c r="BK176" s="167">
        <f>SUM(BK177:BK192)</f>
        <v>0</v>
      </c>
    </row>
    <row r="177" spans="1:65" s="2" customFormat="1" ht="24">
      <c r="A177" s="36"/>
      <c r="B177" s="37"/>
      <c r="C177" s="170" t="s">
        <v>269</v>
      </c>
      <c r="D177" s="170" t="s">
        <v>128</v>
      </c>
      <c r="E177" s="171" t="s">
        <v>270</v>
      </c>
      <c r="F177" s="172" t="s">
        <v>271</v>
      </c>
      <c r="G177" s="173" t="s">
        <v>137</v>
      </c>
      <c r="H177" s="174">
        <v>51.005000000000003</v>
      </c>
      <c r="I177" s="175"/>
      <c r="J177" s="176">
        <f>ROUND(I177*H177,2)</f>
        <v>0</v>
      </c>
      <c r="K177" s="172" t="s">
        <v>138</v>
      </c>
      <c r="L177" s="41"/>
      <c r="M177" s="177" t="s">
        <v>19</v>
      </c>
      <c r="N177" s="178" t="s">
        <v>44</v>
      </c>
      <c r="O177" s="66"/>
      <c r="P177" s="179">
        <f>O177*H177</f>
        <v>0</v>
      </c>
      <c r="Q177" s="179">
        <v>0.28048000000000001</v>
      </c>
      <c r="R177" s="179">
        <f>Q177*H177</f>
        <v>14.305882400000002</v>
      </c>
      <c r="S177" s="179">
        <v>0</v>
      </c>
      <c r="T177" s="180">
        <f>S177*H177</f>
        <v>0</v>
      </c>
      <c r="U177" s="36"/>
      <c r="V177" s="36"/>
      <c r="W177" s="36"/>
      <c r="X177" s="36"/>
      <c r="Y177" s="36"/>
      <c r="Z177" s="36"/>
      <c r="AA177" s="36"/>
      <c r="AB177" s="36"/>
      <c r="AC177" s="36"/>
      <c r="AD177" s="36"/>
      <c r="AE177" s="36"/>
      <c r="AR177" s="181" t="s">
        <v>132</v>
      </c>
      <c r="AT177" s="181" t="s">
        <v>128</v>
      </c>
      <c r="AU177" s="181" t="s">
        <v>133</v>
      </c>
      <c r="AY177" s="19" t="s">
        <v>126</v>
      </c>
      <c r="BE177" s="182">
        <f>IF(N177="základní",J177,0)</f>
        <v>0</v>
      </c>
      <c r="BF177" s="182">
        <f>IF(N177="snížená",J177,0)</f>
        <v>0</v>
      </c>
      <c r="BG177" s="182">
        <f>IF(N177="zákl. přenesená",J177,0)</f>
        <v>0</v>
      </c>
      <c r="BH177" s="182">
        <f>IF(N177="sníž. přenesená",J177,0)</f>
        <v>0</v>
      </c>
      <c r="BI177" s="182">
        <f>IF(N177="nulová",J177,0)</f>
        <v>0</v>
      </c>
      <c r="BJ177" s="19" t="s">
        <v>133</v>
      </c>
      <c r="BK177" s="182">
        <f>ROUND(I177*H177,2)</f>
        <v>0</v>
      </c>
      <c r="BL177" s="19" t="s">
        <v>132</v>
      </c>
      <c r="BM177" s="181" t="s">
        <v>272</v>
      </c>
    </row>
    <row r="178" spans="1:65" s="2" customFormat="1" ht="146.25">
      <c r="A178" s="36"/>
      <c r="B178" s="37"/>
      <c r="C178" s="38"/>
      <c r="D178" s="183" t="s">
        <v>140</v>
      </c>
      <c r="E178" s="38"/>
      <c r="F178" s="184" t="s">
        <v>273</v>
      </c>
      <c r="G178" s="38"/>
      <c r="H178" s="38"/>
      <c r="I178" s="185"/>
      <c r="J178" s="38"/>
      <c r="K178" s="38"/>
      <c r="L178" s="41"/>
      <c r="M178" s="186"/>
      <c r="N178" s="187"/>
      <c r="O178" s="66"/>
      <c r="P178" s="66"/>
      <c r="Q178" s="66"/>
      <c r="R178" s="66"/>
      <c r="S178" s="66"/>
      <c r="T178" s="67"/>
      <c r="U178" s="36"/>
      <c r="V178" s="36"/>
      <c r="W178" s="36"/>
      <c r="X178" s="36"/>
      <c r="Y178" s="36"/>
      <c r="Z178" s="36"/>
      <c r="AA178" s="36"/>
      <c r="AB178" s="36"/>
      <c r="AC178" s="36"/>
      <c r="AD178" s="36"/>
      <c r="AE178" s="36"/>
      <c r="AT178" s="19" t="s">
        <v>140</v>
      </c>
      <c r="AU178" s="19" t="s">
        <v>133</v>
      </c>
    </row>
    <row r="179" spans="1:65" s="14" customFormat="1" ht="11.25">
      <c r="B179" s="198"/>
      <c r="C179" s="199"/>
      <c r="D179" s="183" t="s">
        <v>152</v>
      </c>
      <c r="E179" s="200" t="s">
        <v>19</v>
      </c>
      <c r="F179" s="201" t="s">
        <v>274</v>
      </c>
      <c r="G179" s="199"/>
      <c r="H179" s="202">
        <v>49.445</v>
      </c>
      <c r="I179" s="203"/>
      <c r="J179" s="199"/>
      <c r="K179" s="199"/>
      <c r="L179" s="204"/>
      <c r="M179" s="205"/>
      <c r="N179" s="206"/>
      <c r="O179" s="206"/>
      <c r="P179" s="206"/>
      <c r="Q179" s="206"/>
      <c r="R179" s="206"/>
      <c r="S179" s="206"/>
      <c r="T179" s="207"/>
      <c r="AT179" s="208" t="s">
        <v>152</v>
      </c>
      <c r="AU179" s="208" t="s">
        <v>133</v>
      </c>
      <c r="AV179" s="14" t="s">
        <v>133</v>
      </c>
      <c r="AW179" s="14" t="s">
        <v>33</v>
      </c>
      <c r="AX179" s="14" t="s">
        <v>72</v>
      </c>
      <c r="AY179" s="208" t="s">
        <v>126</v>
      </c>
    </row>
    <row r="180" spans="1:65" s="14" customFormat="1" ht="11.25">
      <c r="B180" s="198"/>
      <c r="C180" s="199"/>
      <c r="D180" s="183" t="s">
        <v>152</v>
      </c>
      <c r="E180" s="200" t="s">
        <v>19</v>
      </c>
      <c r="F180" s="201" t="s">
        <v>275</v>
      </c>
      <c r="G180" s="199"/>
      <c r="H180" s="202">
        <v>0.54</v>
      </c>
      <c r="I180" s="203"/>
      <c r="J180" s="199"/>
      <c r="K180" s="199"/>
      <c r="L180" s="204"/>
      <c r="M180" s="205"/>
      <c r="N180" s="206"/>
      <c r="O180" s="206"/>
      <c r="P180" s="206"/>
      <c r="Q180" s="206"/>
      <c r="R180" s="206"/>
      <c r="S180" s="206"/>
      <c r="T180" s="207"/>
      <c r="AT180" s="208" t="s">
        <v>152</v>
      </c>
      <c r="AU180" s="208" t="s">
        <v>133</v>
      </c>
      <c r="AV180" s="14" t="s">
        <v>133</v>
      </c>
      <c r="AW180" s="14" t="s">
        <v>33</v>
      </c>
      <c r="AX180" s="14" t="s">
        <v>72</v>
      </c>
      <c r="AY180" s="208" t="s">
        <v>126</v>
      </c>
    </row>
    <row r="181" spans="1:65" s="14" customFormat="1" ht="11.25">
      <c r="B181" s="198"/>
      <c r="C181" s="199"/>
      <c r="D181" s="183" t="s">
        <v>152</v>
      </c>
      <c r="E181" s="200" t="s">
        <v>19</v>
      </c>
      <c r="F181" s="201" t="s">
        <v>276</v>
      </c>
      <c r="G181" s="199"/>
      <c r="H181" s="202">
        <v>-2.52</v>
      </c>
      <c r="I181" s="203"/>
      <c r="J181" s="199"/>
      <c r="K181" s="199"/>
      <c r="L181" s="204"/>
      <c r="M181" s="205"/>
      <c r="N181" s="206"/>
      <c r="O181" s="206"/>
      <c r="P181" s="206"/>
      <c r="Q181" s="206"/>
      <c r="R181" s="206"/>
      <c r="S181" s="206"/>
      <c r="T181" s="207"/>
      <c r="AT181" s="208" t="s">
        <v>152</v>
      </c>
      <c r="AU181" s="208" t="s">
        <v>133</v>
      </c>
      <c r="AV181" s="14" t="s">
        <v>133</v>
      </c>
      <c r="AW181" s="14" t="s">
        <v>33</v>
      </c>
      <c r="AX181" s="14" t="s">
        <v>72</v>
      </c>
      <c r="AY181" s="208" t="s">
        <v>126</v>
      </c>
    </row>
    <row r="182" spans="1:65" s="14" customFormat="1" ht="11.25">
      <c r="B182" s="198"/>
      <c r="C182" s="199"/>
      <c r="D182" s="183" t="s">
        <v>152</v>
      </c>
      <c r="E182" s="200" t="s">
        <v>19</v>
      </c>
      <c r="F182" s="201" t="s">
        <v>277</v>
      </c>
      <c r="G182" s="199"/>
      <c r="H182" s="202">
        <v>2.94</v>
      </c>
      <c r="I182" s="203"/>
      <c r="J182" s="199"/>
      <c r="K182" s="199"/>
      <c r="L182" s="204"/>
      <c r="M182" s="205"/>
      <c r="N182" s="206"/>
      <c r="O182" s="206"/>
      <c r="P182" s="206"/>
      <c r="Q182" s="206"/>
      <c r="R182" s="206"/>
      <c r="S182" s="206"/>
      <c r="T182" s="207"/>
      <c r="AT182" s="208" t="s">
        <v>152</v>
      </c>
      <c r="AU182" s="208" t="s">
        <v>133</v>
      </c>
      <c r="AV182" s="14" t="s">
        <v>133</v>
      </c>
      <c r="AW182" s="14" t="s">
        <v>33</v>
      </c>
      <c r="AX182" s="14" t="s">
        <v>72</v>
      </c>
      <c r="AY182" s="208" t="s">
        <v>126</v>
      </c>
    </row>
    <row r="183" spans="1:65" s="14" customFormat="1" ht="11.25">
      <c r="B183" s="198"/>
      <c r="C183" s="199"/>
      <c r="D183" s="183" t="s">
        <v>152</v>
      </c>
      <c r="E183" s="200" t="s">
        <v>19</v>
      </c>
      <c r="F183" s="201" t="s">
        <v>278</v>
      </c>
      <c r="G183" s="199"/>
      <c r="H183" s="202">
        <v>0.6</v>
      </c>
      <c r="I183" s="203"/>
      <c r="J183" s="199"/>
      <c r="K183" s="199"/>
      <c r="L183" s="204"/>
      <c r="M183" s="205"/>
      <c r="N183" s="206"/>
      <c r="O183" s="206"/>
      <c r="P183" s="206"/>
      <c r="Q183" s="206"/>
      <c r="R183" s="206"/>
      <c r="S183" s="206"/>
      <c r="T183" s="207"/>
      <c r="AT183" s="208" t="s">
        <v>152</v>
      </c>
      <c r="AU183" s="208" t="s">
        <v>133</v>
      </c>
      <c r="AV183" s="14" t="s">
        <v>133</v>
      </c>
      <c r="AW183" s="14" t="s">
        <v>33</v>
      </c>
      <c r="AX183" s="14" t="s">
        <v>72</v>
      </c>
      <c r="AY183" s="208" t="s">
        <v>126</v>
      </c>
    </row>
    <row r="184" spans="1:65" s="15" customFormat="1" ht="11.25">
      <c r="B184" s="209"/>
      <c r="C184" s="210"/>
      <c r="D184" s="183" t="s">
        <v>152</v>
      </c>
      <c r="E184" s="211" t="s">
        <v>19</v>
      </c>
      <c r="F184" s="212" t="s">
        <v>174</v>
      </c>
      <c r="G184" s="210"/>
      <c r="H184" s="213">
        <v>51.004999999999995</v>
      </c>
      <c r="I184" s="214"/>
      <c r="J184" s="210"/>
      <c r="K184" s="210"/>
      <c r="L184" s="215"/>
      <c r="M184" s="216"/>
      <c r="N184" s="217"/>
      <c r="O184" s="217"/>
      <c r="P184" s="217"/>
      <c r="Q184" s="217"/>
      <c r="R184" s="217"/>
      <c r="S184" s="217"/>
      <c r="T184" s="218"/>
      <c r="AT184" s="219" t="s">
        <v>152</v>
      </c>
      <c r="AU184" s="219" t="s">
        <v>133</v>
      </c>
      <c r="AV184" s="15" t="s">
        <v>132</v>
      </c>
      <c r="AW184" s="15" t="s">
        <v>33</v>
      </c>
      <c r="AX184" s="15" t="s">
        <v>77</v>
      </c>
      <c r="AY184" s="219" t="s">
        <v>126</v>
      </c>
    </row>
    <row r="185" spans="1:65" s="2" customFormat="1" ht="36">
      <c r="A185" s="36"/>
      <c r="B185" s="37"/>
      <c r="C185" s="170" t="s">
        <v>279</v>
      </c>
      <c r="D185" s="170" t="s">
        <v>128</v>
      </c>
      <c r="E185" s="171" t="s">
        <v>280</v>
      </c>
      <c r="F185" s="172" t="s">
        <v>281</v>
      </c>
      <c r="G185" s="173" t="s">
        <v>137</v>
      </c>
      <c r="H185" s="174">
        <v>1.87</v>
      </c>
      <c r="I185" s="175"/>
      <c r="J185" s="176">
        <f>ROUND(I185*H185,2)</f>
        <v>0</v>
      </c>
      <c r="K185" s="172" t="s">
        <v>19</v>
      </c>
      <c r="L185" s="41"/>
      <c r="M185" s="177" t="s">
        <v>19</v>
      </c>
      <c r="N185" s="178" t="s">
        <v>44</v>
      </c>
      <c r="O185" s="66"/>
      <c r="P185" s="179">
        <f>O185*H185</f>
        <v>0</v>
      </c>
      <c r="Q185" s="179">
        <v>0.16039999999999999</v>
      </c>
      <c r="R185" s="179">
        <f>Q185*H185</f>
        <v>0.29994799999999999</v>
      </c>
      <c r="S185" s="179">
        <v>0</v>
      </c>
      <c r="T185" s="180">
        <f>S185*H185</f>
        <v>0</v>
      </c>
      <c r="U185" s="36"/>
      <c r="V185" s="36"/>
      <c r="W185" s="36"/>
      <c r="X185" s="36"/>
      <c r="Y185" s="36"/>
      <c r="Z185" s="36"/>
      <c r="AA185" s="36"/>
      <c r="AB185" s="36"/>
      <c r="AC185" s="36"/>
      <c r="AD185" s="36"/>
      <c r="AE185" s="36"/>
      <c r="AR185" s="181" t="s">
        <v>132</v>
      </c>
      <c r="AT185" s="181" t="s">
        <v>128</v>
      </c>
      <c r="AU185" s="181" t="s">
        <v>133</v>
      </c>
      <c r="AY185" s="19" t="s">
        <v>126</v>
      </c>
      <c r="BE185" s="182">
        <f>IF(N185="základní",J185,0)</f>
        <v>0</v>
      </c>
      <c r="BF185" s="182">
        <f>IF(N185="snížená",J185,0)</f>
        <v>0</v>
      </c>
      <c r="BG185" s="182">
        <f>IF(N185="zákl. přenesená",J185,0)</f>
        <v>0</v>
      </c>
      <c r="BH185" s="182">
        <f>IF(N185="sníž. přenesená",J185,0)</f>
        <v>0</v>
      </c>
      <c r="BI185" s="182">
        <f>IF(N185="nulová",J185,0)</f>
        <v>0</v>
      </c>
      <c r="BJ185" s="19" t="s">
        <v>133</v>
      </c>
      <c r="BK185" s="182">
        <f>ROUND(I185*H185,2)</f>
        <v>0</v>
      </c>
      <c r="BL185" s="19" t="s">
        <v>132</v>
      </c>
      <c r="BM185" s="181" t="s">
        <v>282</v>
      </c>
    </row>
    <row r="186" spans="1:65" s="2" customFormat="1" ht="48.75">
      <c r="A186" s="36"/>
      <c r="B186" s="37"/>
      <c r="C186" s="38"/>
      <c r="D186" s="183" t="s">
        <v>140</v>
      </c>
      <c r="E186" s="38"/>
      <c r="F186" s="184" t="s">
        <v>283</v>
      </c>
      <c r="G186" s="38"/>
      <c r="H186" s="38"/>
      <c r="I186" s="185"/>
      <c r="J186" s="38"/>
      <c r="K186" s="38"/>
      <c r="L186" s="41"/>
      <c r="M186" s="186"/>
      <c r="N186" s="187"/>
      <c r="O186" s="66"/>
      <c r="P186" s="66"/>
      <c r="Q186" s="66"/>
      <c r="R186" s="66"/>
      <c r="S186" s="66"/>
      <c r="T186" s="67"/>
      <c r="U186" s="36"/>
      <c r="V186" s="36"/>
      <c r="W186" s="36"/>
      <c r="X186" s="36"/>
      <c r="Y186" s="36"/>
      <c r="Z186" s="36"/>
      <c r="AA186" s="36"/>
      <c r="AB186" s="36"/>
      <c r="AC186" s="36"/>
      <c r="AD186" s="36"/>
      <c r="AE186" s="36"/>
      <c r="AT186" s="19" t="s">
        <v>140</v>
      </c>
      <c r="AU186" s="19" t="s">
        <v>133</v>
      </c>
    </row>
    <row r="187" spans="1:65" s="14" customFormat="1" ht="11.25">
      <c r="B187" s="198"/>
      <c r="C187" s="199"/>
      <c r="D187" s="183" t="s">
        <v>152</v>
      </c>
      <c r="E187" s="200" t="s">
        <v>19</v>
      </c>
      <c r="F187" s="201" t="s">
        <v>284</v>
      </c>
      <c r="G187" s="199"/>
      <c r="H187" s="202">
        <v>1.87</v>
      </c>
      <c r="I187" s="203"/>
      <c r="J187" s="199"/>
      <c r="K187" s="199"/>
      <c r="L187" s="204"/>
      <c r="M187" s="205"/>
      <c r="N187" s="206"/>
      <c r="O187" s="206"/>
      <c r="P187" s="206"/>
      <c r="Q187" s="206"/>
      <c r="R187" s="206"/>
      <c r="S187" s="206"/>
      <c r="T187" s="207"/>
      <c r="AT187" s="208" t="s">
        <v>152</v>
      </c>
      <c r="AU187" s="208" t="s">
        <v>133</v>
      </c>
      <c r="AV187" s="14" t="s">
        <v>133</v>
      </c>
      <c r="AW187" s="14" t="s">
        <v>33</v>
      </c>
      <c r="AX187" s="14" t="s">
        <v>77</v>
      </c>
      <c r="AY187" s="208" t="s">
        <v>126</v>
      </c>
    </row>
    <row r="188" spans="1:65" s="2" customFormat="1" ht="36">
      <c r="A188" s="36"/>
      <c r="B188" s="37"/>
      <c r="C188" s="170" t="s">
        <v>285</v>
      </c>
      <c r="D188" s="170" t="s">
        <v>128</v>
      </c>
      <c r="E188" s="171" t="s">
        <v>286</v>
      </c>
      <c r="F188" s="172" t="s">
        <v>287</v>
      </c>
      <c r="G188" s="173" t="s">
        <v>137</v>
      </c>
      <c r="H188" s="174">
        <v>8.9339999999999993</v>
      </c>
      <c r="I188" s="175"/>
      <c r="J188" s="176">
        <f>ROUND(I188*H188,2)</f>
        <v>0</v>
      </c>
      <c r="K188" s="172" t="s">
        <v>19</v>
      </c>
      <c r="L188" s="41"/>
      <c r="M188" s="177" t="s">
        <v>19</v>
      </c>
      <c r="N188" s="178" t="s">
        <v>44</v>
      </c>
      <c r="O188" s="66"/>
      <c r="P188" s="179">
        <f>O188*H188</f>
        <v>0</v>
      </c>
      <c r="Q188" s="179">
        <v>0.29330000000000001</v>
      </c>
      <c r="R188" s="179">
        <f>Q188*H188</f>
        <v>2.6203421999999996</v>
      </c>
      <c r="S188" s="179">
        <v>0</v>
      </c>
      <c r="T188" s="180">
        <f>S188*H188</f>
        <v>0</v>
      </c>
      <c r="U188" s="36"/>
      <c r="V188" s="36"/>
      <c r="W188" s="36"/>
      <c r="X188" s="36"/>
      <c r="Y188" s="36"/>
      <c r="Z188" s="36"/>
      <c r="AA188" s="36"/>
      <c r="AB188" s="36"/>
      <c r="AC188" s="36"/>
      <c r="AD188" s="36"/>
      <c r="AE188" s="36"/>
      <c r="AR188" s="181" t="s">
        <v>132</v>
      </c>
      <c r="AT188" s="181" t="s">
        <v>128</v>
      </c>
      <c r="AU188" s="181" t="s">
        <v>133</v>
      </c>
      <c r="AY188" s="19" t="s">
        <v>126</v>
      </c>
      <c r="BE188" s="182">
        <f>IF(N188="základní",J188,0)</f>
        <v>0</v>
      </c>
      <c r="BF188" s="182">
        <f>IF(N188="snížená",J188,0)</f>
        <v>0</v>
      </c>
      <c r="BG188" s="182">
        <f>IF(N188="zákl. přenesená",J188,0)</f>
        <v>0</v>
      </c>
      <c r="BH188" s="182">
        <f>IF(N188="sníž. přenesená",J188,0)</f>
        <v>0</v>
      </c>
      <c r="BI188" s="182">
        <f>IF(N188="nulová",J188,0)</f>
        <v>0</v>
      </c>
      <c r="BJ188" s="19" t="s">
        <v>133</v>
      </c>
      <c r="BK188" s="182">
        <f>ROUND(I188*H188,2)</f>
        <v>0</v>
      </c>
      <c r="BL188" s="19" t="s">
        <v>132</v>
      </c>
      <c r="BM188" s="181" t="s">
        <v>288</v>
      </c>
    </row>
    <row r="189" spans="1:65" s="2" customFormat="1" ht="48.75">
      <c r="A189" s="36"/>
      <c r="B189" s="37"/>
      <c r="C189" s="38"/>
      <c r="D189" s="183" t="s">
        <v>140</v>
      </c>
      <c r="E189" s="38"/>
      <c r="F189" s="184" t="s">
        <v>283</v>
      </c>
      <c r="G189" s="38"/>
      <c r="H189" s="38"/>
      <c r="I189" s="185"/>
      <c r="J189" s="38"/>
      <c r="K189" s="38"/>
      <c r="L189" s="41"/>
      <c r="M189" s="186"/>
      <c r="N189" s="187"/>
      <c r="O189" s="66"/>
      <c r="P189" s="66"/>
      <c r="Q189" s="66"/>
      <c r="R189" s="66"/>
      <c r="S189" s="66"/>
      <c r="T189" s="67"/>
      <c r="U189" s="36"/>
      <c r="V189" s="36"/>
      <c r="W189" s="36"/>
      <c r="X189" s="36"/>
      <c r="Y189" s="36"/>
      <c r="Z189" s="36"/>
      <c r="AA189" s="36"/>
      <c r="AB189" s="36"/>
      <c r="AC189" s="36"/>
      <c r="AD189" s="36"/>
      <c r="AE189" s="36"/>
      <c r="AT189" s="19" t="s">
        <v>140</v>
      </c>
      <c r="AU189" s="19" t="s">
        <v>133</v>
      </c>
    </row>
    <row r="190" spans="1:65" s="14" customFormat="1" ht="11.25">
      <c r="B190" s="198"/>
      <c r="C190" s="199"/>
      <c r="D190" s="183" t="s">
        <v>152</v>
      </c>
      <c r="E190" s="200" t="s">
        <v>19</v>
      </c>
      <c r="F190" s="201" t="s">
        <v>289</v>
      </c>
      <c r="G190" s="199"/>
      <c r="H190" s="202">
        <v>7.4340000000000002</v>
      </c>
      <c r="I190" s="203"/>
      <c r="J190" s="199"/>
      <c r="K190" s="199"/>
      <c r="L190" s="204"/>
      <c r="M190" s="205"/>
      <c r="N190" s="206"/>
      <c r="O190" s="206"/>
      <c r="P190" s="206"/>
      <c r="Q190" s="206"/>
      <c r="R190" s="206"/>
      <c r="S190" s="206"/>
      <c r="T190" s="207"/>
      <c r="AT190" s="208" t="s">
        <v>152</v>
      </c>
      <c r="AU190" s="208" t="s">
        <v>133</v>
      </c>
      <c r="AV190" s="14" t="s">
        <v>133</v>
      </c>
      <c r="AW190" s="14" t="s">
        <v>33</v>
      </c>
      <c r="AX190" s="14" t="s">
        <v>72</v>
      </c>
      <c r="AY190" s="208" t="s">
        <v>126</v>
      </c>
    </row>
    <row r="191" spans="1:65" s="14" customFormat="1" ht="11.25">
      <c r="B191" s="198"/>
      <c r="C191" s="199"/>
      <c r="D191" s="183" t="s">
        <v>152</v>
      </c>
      <c r="E191" s="200" t="s">
        <v>19</v>
      </c>
      <c r="F191" s="201" t="s">
        <v>290</v>
      </c>
      <c r="G191" s="199"/>
      <c r="H191" s="202">
        <v>1.5</v>
      </c>
      <c r="I191" s="203"/>
      <c r="J191" s="199"/>
      <c r="K191" s="199"/>
      <c r="L191" s="204"/>
      <c r="M191" s="205"/>
      <c r="N191" s="206"/>
      <c r="O191" s="206"/>
      <c r="P191" s="206"/>
      <c r="Q191" s="206"/>
      <c r="R191" s="206"/>
      <c r="S191" s="206"/>
      <c r="T191" s="207"/>
      <c r="AT191" s="208" t="s">
        <v>152</v>
      </c>
      <c r="AU191" s="208" t="s">
        <v>133</v>
      </c>
      <c r="AV191" s="14" t="s">
        <v>133</v>
      </c>
      <c r="AW191" s="14" t="s">
        <v>33</v>
      </c>
      <c r="AX191" s="14" t="s">
        <v>72</v>
      </c>
      <c r="AY191" s="208" t="s">
        <v>126</v>
      </c>
    </row>
    <row r="192" spans="1:65" s="15" customFormat="1" ht="11.25">
      <c r="B192" s="209"/>
      <c r="C192" s="210"/>
      <c r="D192" s="183" t="s">
        <v>152</v>
      </c>
      <c r="E192" s="211" t="s">
        <v>19</v>
      </c>
      <c r="F192" s="212" t="s">
        <v>174</v>
      </c>
      <c r="G192" s="210"/>
      <c r="H192" s="213">
        <v>8.9340000000000011</v>
      </c>
      <c r="I192" s="214"/>
      <c r="J192" s="210"/>
      <c r="K192" s="210"/>
      <c r="L192" s="215"/>
      <c r="M192" s="216"/>
      <c r="N192" s="217"/>
      <c r="O192" s="217"/>
      <c r="P192" s="217"/>
      <c r="Q192" s="217"/>
      <c r="R192" s="217"/>
      <c r="S192" s="217"/>
      <c r="T192" s="218"/>
      <c r="AT192" s="219" t="s">
        <v>152</v>
      </c>
      <c r="AU192" s="219" t="s">
        <v>133</v>
      </c>
      <c r="AV192" s="15" t="s">
        <v>132</v>
      </c>
      <c r="AW192" s="15" t="s">
        <v>33</v>
      </c>
      <c r="AX192" s="15" t="s">
        <v>77</v>
      </c>
      <c r="AY192" s="219" t="s">
        <v>126</v>
      </c>
    </row>
    <row r="193" spans="1:65" s="12" customFormat="1" ht="22.9" customHeight="1">
      <c r="B193" s="154"/>
      <c r="C193" s="155"/>
      <c r="D193" s="156" t="s">
        <v>71</v>
      </c>
      <c r="E193" s="168" t="s">
        <v>132</v>
      </c>
      <c r="F193" s="168" t="s">
        <v>291</v>
      </c>
      <c r="G193" s="155"/>
      <c r="H193" s="155"/>
      <c r="I193" s="158"/>
      <c r="J193" s="169">
        <f>BK193</f>
        <v>0</v>
      </c>
      <c r="K193" s="155"/>
      <c r="L193" s="160"/>
      <c r="M193" s="161"/>
      <c r="N193" s="162"/>
      <c r="O193" s="162"/>
      <c r="P193" s="163">
        <f>SUM(P194:P211)</f>
        <v>0</v>
      </c>
      <c r="Q193" s="162"/>
      <c r="R193" s="163">
        <f>SUM(R194:R211)</f>
        <v>6.8073678899999992</v>
      </c>
      <c r="S193" s="162"/>
      <c r="T193" s="164">
        <f>SUM(T194:T211)</f>
        <v>0</v>
      </c>
      <c r="AR193" s="165" t="s">
        <v>77</v>
      </c>
      <c r="AT193" s="166" t="s">
        <v>71</v>
      </c>
      <c r="AU193" s="166" t="s">
        <v>77</v>
      </c>
      <c r="AY193" s="165" t="s">
        <v>126</v>
      </c>
      <c r="BK193" s="167">
        <f>SUM(BK194:BK211)</f>
        <v>0</v>
      </c>
    </row>
    <row r="194" spans="1:65" s="2" customFormat="1" ht="16.5" customHeight="1">
      <c r="A194" s="36"/>
      <c r="B194" s="37"/>
      <c r="C194" s="170" t="s">
        <v>292</v>
      </c>
      <c r="D194" s="170" t="s">
        <v>128</v>
      </c>
      <c r="E194" s="171" t="s">
        <v>293</v>
      </c>
      <c r="F194" s="172" t="s">
        <v>294</v>
      </c>
      <c r="G194" s="173" t="s">
        <v>137</v>
      </c>
      <c r="H194" s="174">
        <v>18.25</v>
      </c>
      <c r="I194" s="175"/>
      <c r="J194" s="176">
        <f>ROUND(I194*H194,2)</f>
        <v>0</v>
      </c>
      <c r="K194" s="172" t="s">
        <v>138</v>
      </c>
      <c r="L194" s="41"/>
      <c r="M194" s="177" t="s">
        <v>19</v>
      </c>
      <c r="N194" s="178" t="s">
        <v>44</v>
      </c>
      <c r="O194" s="66"/>
      <c r="P194" s="179">
        <f>O194*H194</f>
        <v>0</v>
      </c>
      <c r="Q194" s="179">
        <v>5.7600000000000004E-3</v>
      </c>
      <c r="R194" s="179">
        <f>Q194*H194</f>
        <v>0.10512000000000001</v>
      </c>
      <c r="S194" s="179">
        <v>0</v>
      </c>
      <c r="T194" s="180">
        <f>S194*H194</f>
        <v>0</v>
      </c>
      <c r="U194" s="36"/>
      <c r="V194" s="36"/>
      <c r="W194" s="36"/>
      <c r="X194" s="36"/>
      <c r="Y194" s="36"/>
      <c r="Z194" s="36"/>
      <c r="AA194" s="36"/>
      <c r="AB194" s="36"/>
      <c r="AC194" s="36"/>
      <c r="AD194" s="36"/>
      <c r="AE194" s="36"/>
      <c r="AR194" s="181" t="s">
        <v>132</v>
      </c>
      <c r="AT194" s="181" t="s">
        <v>128</v>
      </c>
      <c r="AU194" s="181" t="s">
        <v>133</v>
      </c>
      <c r="AY194" s="19" t="s">
        <v>126</v>
      </c>
      <c r="BE194" s="182">
        <f>IF(N194="základní",J194,0)</f>
        <v>0</v>
      </c>
      <c r="BF194" s="182">
        <f>IF(N194="snížená",J194,0)</f>
        <v>0</v>
      </c>
      <c r="BG194" s="182">
        <f>IF(N194="zákl. přenesená",J194,0)</f>
        <v>0</v>
      </c>
      <c r="BH194" s="182">
        <f>IF(N194="sníž. přenesená",J194,0)</f>
        <v>0</v>
      </c>
      <c r="BI194" s="182">
        <f>IF(N194="nulová",J194,0)</f>
        <v>0</v>
      </c>
      <c r="BJ194" s="19" t="s">
        <v>133</v>
      </c>
      <c r="BK194" s="182">
        <f>ROUND(I194*H194,2)</f>
        <v>0</v>
      </c>
      <c r="BL194" s="19" t="s">
        <v>132</v>
      </c>
      <c r="BM194" s="181" t="s">
        <v>295</v>
      </c>
    </row>
    <row r="195" spans="1:65" s="14" customFormat="1" ht="11.25">
      <c r="B195" s="198"/>
      <c r="C195" s="199"/>
      <c r="D195" s="183" t="s">
        <v>152</v>
      </c>
      <c r="E195" s="200" t="s">
        <v>19</v>
      </c>
      <c r="F195" s="201" t="s">
        <v>296</v>
      </c>
      <c r="G195" s="199"/>
      <c r="H195" s="202">
        <v>17.399999999999999</v>
      </c>
      <c r="I195" s="203"/>
      <c r="J195" s="199"/>
      <c r="K195" s="199"/>
      <c r="L195" s="204"/>
      <c r="M195" s="205"/>
      <c r="N195" s="206"/>
      <c r="O195" s="206"/>
      <c r="P195" s="206"/>
      <c r="Q195" s="206"/>
      <c r="R195" s="206"/>
      <c r="S195" s="206"/>
      <c r="T195" s="207"/>
      <c r="AT195" s="208" t="s">
        <v>152</v>
      </c>
      <c r="AU195" s="208" t="s">
        <v>133</v>
      </c>
      <c r="AV195" s="14" t="s">
        <v>133</v>
      </c>
      <c r="AW195" s="14" t="s">
        <v>33</v>
      </c>
      <c r="AX195" s="14" t="s">
        <v>72</v>
      </c>
      <c r="AY195" s="208" t="s">
        <v>126</v>
      </c>
    </row>
    <row r="196" spans="1:65" s="14" customFormat="1" ht="11.25">
      <c r="B196" s="198"/>
      <c r="C196" s="199"/>
      <c r="D196" s="183" t="s">
        <v>152</v>
      </c>
      <c r="E196" s="200" t="s">
        <v>19</v>
      </c>
      <c r="F196" s="201" t="s">
        <v>297</v>
      </c>
      <c r="G196" s="199"/>
      <c r="H196" s="202">
        <v>0.85</v>
      </c>
      <c r="I196" s="203"/>
      <c r="J196" s="199"/>
      <c r="K196" s="199"/>
      <c r="L196" s="204"/>
      <c r="M196" s="205"/>
      <c r="N196" s="206"/>
      <c r="O196" s="206"/>
      <c r="P196" s="206"/>
      <c r="Q196" s="206"/>
      <c r="R196" s="206"/>
      <c r="S196" s="206"/>
      <c r="T196" s="207"/>
      <c r="AT196" s="208" t="s">
        <v>152</v>
      </c>
      <c r="AU196" s="208" t="s">
        <v>133</v>
      </c>
      <c r="AV196" s="14" t="s">
        <v>133</v>
      </c>
      <c r="AW196" s="14" t="s">
        <v>33</v>
      </c>
      <c r="AX196" s="14" t="s">
        <v>72</v>
      </c>
      <c r="AY196" s="208" t="s">
        <v>126</v>
      </c>
    </row>
    <row r="197" spans="1:65" s="15" customFormat="1" ht="11.25">
      <c r="B197" s="209"/>
      <c r="C197" s="210"/>
      <c r="D197" s="183" t="s">
        <v>152</v>
      </c>
      <c r="E197" s="211" t="s">
        <v>19</v>
      </c>
      <c r="F197" s="212" t="s">
        <v>174</v>
      </c>
      <c r="G197" s="210"/>
      <c r="H197" s="213">
        <v>18.25</v>
      </c>
      <c r="I197" s="214"/>
      <c r="J197" s="210"/>
      <c r="K197" s="210"/>
      <c r="L197" s="215"/>
      <c r="M197" s="216"/>
      <c r="N197" s="217"/>
      <c r="O197" s="217"/>
      <c r="P197" s="217"/>
      <c r="Q197" s="217"/>
      <c r="R197" s="217"/>
      <c r="S197" s="217"/>
      <c r="T197" s="218"/>
      <c r="AT197" s="219" t="s">
        <v>152</v>
      </c>
      <c r="AU197" s="219" t="s">
        <v>133</v>
      </c>
      <c r="AV197" s="15" t="s">
        <v>132</v>
      </c>
      <c r="AW197" s="15" t="s">
        <v>33</v>
      </c>
      <c r="AX197" s="15" t="s">
        <v>77</v>
      </c>
      <c r="AY197" s="219" t="s">
        <v>126</v>
      </c>
    </row>
    <row r="198" spans="1:65" s="2" customFormat="1" ht="16.5" customHeight="1">
      <c r="A198" s="36"/>
      <c r="B198" s="37"/>
      <c r="C198" s="170" t="s">
        <v>298</v>
      </c>
      <c r="D198" s="170" t="s">
        <v>128</v>
      </c>
      <c r="E198" s="171" t="s">
        <v>299</v>
      </c>
      <c r="F198" s="172" t="s">
        <v>300</v>
      </c>
      <c r="G198" s="173" t="s">
        <v>137</v>
      </c>
      <c r="H198" s="174">
        <v>18.25</v>
      </c>
      <c r="I198" s="175"/>
      <c r="J198" s="176">
        <f>ROUND(I198*H198,2)</f>
        <v>0</v>
      </c>
      <c r="K198" s="172" t="s">
        <v>138</v>
      </c>
      <c r="L198" s="41"/>
      <c r="M198" s="177" t="s">
        <v>19</v>
      </c>
      <c r="N198" s="178" t="s">
        <v>44</v>
      </c>
      <c r="O198" s="66"/>
      <c r="P198" s="179">
        <f>O198*H198</f>
        <v>0</v>
      </c>
      <c r="Q198" s="179">
        <v>0</v>
      </c>
      <c r="R198" s="179">
        <f>Q198*H198</f>
        <v>0</v>
      </c>
      <c r="S198" s="179">
        <v>0</v>
      </c>
      <c r="T198" s="180">
        <f>S198*H198</f>
        <v>0</v>
      </c>
      <c r="U198" s="36"/>
      <c r="V198" s="36"/>
      <c r="W198" s="36"/>
      <c r="X198" s="36"/>
      <c r="Y198" s="36"/>
      <c r="Z198" s="36"/>
      <c r="AA198" s="36"/>
      <c r="AB198" s="36"/>
      <c r="AC198" s="36"/>
      <c r="AD198" s="36"/>
      <c r="AE198" s="36"/>
      <c r="AR198" s="181" t="s">
        <v>132</v>
      </c>
      <c r="AT198" s="181" t="s">
        <v>128</v>
      </c>
      <c r="AU198" s="181" t="s">
        <v>133</v>
      </c>
      <c r="AY198" s="19" t="s">
        <v>126</v>
      </c>
      <c r="BE198" s="182">
        <f>IF(N198="základní",J198,0)</f>
        <v>0</v>
      </c>
      <c r="BF198" s="182">
        <f>IF(N198="snížená",J198,0)</f>
        <v>0</v>
      </c>
      <c r="BG198" s="182">
        <f>IF(N198="zákl. přenesená",J198,0)</f>
        <v>0</v>
      </c>
      <c r="BH198" s="182">
        <f>IF(N198="sníž. přenesená",J198,0)</f>
        <v>0</v>
      </c>
      <c r="BI198" s="182">
        <f>IF(N198="nulová",J198,0)</f>
        <v>0</v>
      </c>
      <c r="BJ198" s="19" t="s">
        <v>133</v>
      </c>
      <c r="BK198" s="182">
        <f>ROUND(I198*H198,2)</f>
        <v>0</v>
      </c>
      <c r="BL198" s="19" t="s">
        <v>132</v>
      </c>
      <c r="BM198" s="181" t="s">
        <v>301</v>
      </c>
    </row>
    <row r="199" spans="1:65" s="2" customFormat="1" ht="16.5" customHeight="1">
      <c r="A199" s="36"/>
      <c r="B199" s="37"/>
      <c r="C199" s="170" t="s">
        <v>302</v>
      </c>
      <c r="D199" s="170" t="s">
        <v>128</v>
      </c>
      <c r="E199" s="171" t="s">
        <v>303</v>
      </c>
      <c r="F199" s="172" t="s">
        <v>304</v>
      </c>
      <c r="G199" s="173" t="s">
        <v>206</v>
      </c>
      <c r="H199" s="174">
        <v>0.17899999999999999</v>
      </c>
      <c r="I199" s="175"/>
      <c r="J199" s="176">
        <f>ROUND(I199*H199,2)</f>
        <v>0</v>
      </c>
      <c r="K199" s="172" t="s">
        <v>138</v>
      </c>
      <c r="L199" s="41"/>
      <c r="M199" s="177" t="s">
        <v>19</v>
      </c>
      <c r="N199" s="178" t="s">
        <v>44</v>
      </c>
      <c r="O199" s="66"/>
      <c r="P199" s="179">
        <f>O199*H199</f>
        <v>0</v>
      </c>
      <c r="Q199" s="179">
        <v>1.05291</v>
      </c>
      <c r="R199" s="179">
        <f>Q199*H199</f>
        <v>0.18847089</v>
      </c>
      <c r="S199" s="179">
        <v>0</v>
      </c>
      <c r="T199" s="180">
        <f>S199*H199</f>
        <v>0</v>
      </c>
      <c r="U199" s="36"/>
      <c r="V199" s="36"/>
      <c r="W199" s="36"/>
      <c r="X199" s="36"/>
      <c r="Y199" s="36"/>
      <c r="Z199" s="36"/>
      <c r="AA199" s="36"/>
      <c r="AB199" s="36"/>
      <c r="AC199" s="36"/>
      <c r="AD199" s="36"/>
      <c r="AE199" s="36"/>
      <c r="AR199" s="181" t="s">
        <v>132</v>
      </c>
      <c r="AT199" s="181" t="s">
        <v>128</v>
      </c>
      <c r="AU199" s="181" t="s">
        <v>133</v>
      </c>
      <c r="AY199" s="19" t="s">
        <v>126</v>
      </c>
      <c r="BE199" s="182">
        <f>IF(N199="základní",J199,0)</f>
        <v>0</v>
      </c>
      <c r="BF199" s="182">
        <f>IF(N199="snížená",J199,0)</f>
        <v>0</v>
      </c>
      <c r="BG199" s="182">
        <f>IF(N199="zákl. přenesená",J199,0)</f>
        <v>0</v>
      </c>
      <c r="BH199" s="182">
        <f>IF(N199="sníž. přenesená",J199,0)</f>
        <v>0</v>
      </c>
      <c r="BI199" s="182">
        <f>IF(N199="nulová",J199,0)</f>
        <v>0</v>
      </c>
      <c r="BJ199" s="19" t="s">
        <v>133</v>
      </c>
      <c r="BK199" s="182">
        <f>ROUND(I199*H199,2)</f>
        <v>0</v>
      </c>
      <c r="BL199" s="19" t="s">
        <v>132</v>
      </c>
      <c r="BM199" s="181" t="s">
        <v>305</v>
      </c>
    </row>
    <row r="200" spans="1:65" s="14" customFormat="1" ht="11.25">
      <c r="B200" s="198"/>
      <c r="C200" s="199"/>
      <c r="D200" s="183" t="s">
        <v>152</v>
      </c>
      <c r="E200" s="200" t="s">
        <v>19</v>
      </c>
      <c r="F200" s="201" t="s">
        <v>306</v>
      </c>
      <c r="G200" s="199"/>
      <c r="H200" s="202">
        <v>0.11600000000000001</v>
      </c>
      <c r="I200" s="203"/>
      <c r="J200" s="199"/>
      <c r="K200" s="199"/>
      <c r="L200" s="204"/>
      <c r="M200" s="205"/>
      <c r="N200" s="206"/>
      <c r="O200" s="206"/>
      <c r="P200" s="206"/>
      <c r="Q200" s="206"/>
      <c r="R200" s="206"/>
      <c r="S200" s="206"/>
      <c r="T200" s="207"/>
      <c r="AT200" s="208" t="s">
        <v>152</v>
      </c>
      <c r="AU200" s="208" t="s">
        <v>133</v>
      </c>
      <c r="AV200" s="14" t="s">
        <v>133</v>
      </c>
      <c r="AW200" s="14" t="s">
        <v>33</v>
      </c>
      <c r="AX200" s="14" t="s">
        <v>72</v>
      </c>
      <c r="AY200" s="208" t="s">
        <v>126</v>
      </c>
    </row>
    <row r="201" spans="1:65" s="14" customFormat="1" ht="11.25">
      <c r="B201" s="198"/>
      <c r="C201" s="199"/>
      <c r="D201" s="183" t="s">
        <v>152</v>
      </c>
      <c r="E201" s="200" t="s">
        <v>19</v>
      </c>
      <c r="F201" s="201" t="s">
        <v>307</v>
      </c>
      <c r="G201" s="199"/>
      <c r="H201" s="202">
        <v>5.7000000000000002E-2</v>
      </c>
      <c r="I201" s="203"/>
      <c r="J201" s="199"/>
      <c r="K201" s="199"/>
      <c r="L201" s="204"/>
      <c r="M201" s="205"/>
      <c r="N201" s="206"/>
      <c r="O201" s="206"/>
      <c r="P201" s="206"/>
      <c r="Q201" s="206"/>
      <c r="R201" s="206"/>
      <c r="S201" s="206"/>
      <c r="T201" s="207"/>
      <c r="AT201" s="208" t="s">
        <v>152</v>
      </c>
      <c r="AU201" s="208" t="s">
        <v>133</v>
      </c>
      <c r="AV201" s="14" t="s">
        <v>133</v>
      </c>
      <c r="AW201" s="14" t="s">
        <v>33</v>
      </c>
      <c r="AX201" s="14" t="s">
        <v>72</v>
      </c>
      <c r="AY201" s="208" t="s">
        <v>126</v>
      </c>
    </row>
    <row r="202" spans="1:65" s="14" customFormat="1" ht="11.25">
      <c r="B202" s="198"/>
      <c r="C202" s="199"/>
      <c r="D202" s="183" t="s">
        <v>152</v>
      </c>
      <c r="E202" s="200" t="s">
        <v>19</v>
      </c>
      <c r="F202" s="201" t="s">
        <v>308</v>
      </c>
      <c r="G202" s="199"/>
      <c r="H202" s="202">
        <v>4.0000000000000001E-3</v>
      </c>
      <c r="I202" s="203"/>
      <c r="J202" s="199"/>
      <c r="K202" s="199"/>
      <c r="L202" s="204"/>
      <c r="M202" s="205"/>
      <c r="N202" s="206"/>
      <c r="O202" s="206"/>
      <c r="P202" s="206"/>
      <c r="Q202" s="206"/>
      <c r="R202" s="206"/>
      <c r="S202" s="206"/>
      <c r="T202" s="207"/>
      <c r="AT202" s="208" t="s">
        <v>152</v>
      </c>
      <c r="AU202" s="208" t="s">
        <v>133</v>
      </c>
      <c r="AV202" s="14" t="s">
        <v>133</v>
      </c>
      <c r="AW202" s="14" t="s">
        <v>33</v>
      </c>
      <c r="AX202" s="14" t="s">
        <v>72</v>
      </c>
      <c r="AY202" s="208" t="s">
        <v>126</v>
      </c>
    </row>
    <row r="203" spans="1:65" s="14" customFormat="1" ht="11.25">
      <c r="B203" s="198"/>
      <c r="C203" s="199"/>
      <c r="D203" s="183" t="s">
        <v>152</v>
      </c>
      <c r="E203" s="200" t="s">
        <v>19</v>
      </c>
      <c r="F203" s="201" t="s">
        <v>309</v>
      </c>
      <c r="G203" s="199"/>
      <c r="H203" s="202">
        <v>2E-3</v>
      </c>
      <c r="I203" s="203"/>
      <c r="J203" s="199"/>
      <c r="K203" s="199"/>
      <c r="L203" s="204"/>
      <c r="M203" s="205"/>
      <c r="N203" s="206"/>
      <c r="O203" s="206"/>
      <c r="P203" s="206"/>
      <c r="Q203" s="206"/>
      <c r="R203" s="206"/>
      <c r="S203" s="206"/>
      <c r="T203" s="207"/>
      <c r="AT203" s="208" t="s">
        <v>152</v>
      </c>
      <c r="AU203" s="208" t="s">
        <v>133</v>
      </c>
      <c r="AV203" s="14" t="s">
        <v>133</v>
      </c>
      <c r="AW203" s="14" t="s">
        <v>33</v>
      </c>
      <c r="AX203" s="14" t="s">
        <v>72</v>
      </c>
      <c r="AY203" s="208" t="s">
        <v>126</v>
      </c>
    </row>
    <row r="204" spans="1:65" s="15" customFormat="1" ht="11.25">
      <c r="B204" s="209"/>
      <c r="C204" s="210"/>
      <c r="D204" s="183" t="s">
        <v>152</v>
      </c>
      <c r="E204" s="211" t="s">
        <v>19</v>
      </c>
      <c r="F204" s="212" t="s">
        <v>174</v>
      </c>
      <c r="G204" s="210"/>
      <c r="H204" s="213">
        <v>0.17900000000000002</v>
      </c>
      <c r="I204" s="214"/>
      <c r="J204" s="210"/>
      <c r="K204" s="210"/>
      <c r="L204" s="215"/>
      <c r="M204" s="216"/>
      <c r="N204" s="217"/>
      <c r="O204" s="217"/>
      <c r="P204" s="217"/>
      <c r="Q204" s="217"/>
      <c r="R204" s="217"/>
      <c r="S204" s="217"/>
      <c r="T204" s="218"/>
      <c r="AT204" s="219" t="s">
        <v>152</v>
      </c>
      <c r="AU204" s="219" t="s">
        <v>133</v>
      </c>
      <c r="AV204" s="15" t="s">
        <v>132</v>
      </c>
      <c r="AW204" s="15" t="s">
        <v>33</v>
      </c>
      <c r="AX204" s="15" t="s">
        <v>77</v>
      </c>
      <c r="AY204" s="219" t="s">
        <v>126</v>
      </c>
    </row>
    <row r="205" spans="1:65" s="2" customFormat="1" ht="16.5" customHeight="1">
      <c r="A205" s="36"/>
      <c r="B205" s="37"/>
      <c r="C205" s="170" t="s">
        <v>310</v>
      </c>
      <c r="D205" s="170" t="s">
        <v>128</v>
      </c>
      <c r="E205" s="171" t="s">
        <v>311</v>
      </c>
      <c r="F205" s="172" t="s">
        <v>312</v>
      </c>
      <c r="G205" s="173" t="s">
        <v>163</v>
      </c>
      <c r="H205" s="174">
        <v>2.6549999999999998</v>
      </c>
      <c r="I205" s="175"/>
      <c r="J205" s="176">
        <f>ROUND(I205*H205,2)</f>
        <v>0</v>
      </c>
      <c r="K205" s="172" t="s">
        <v>138</v>
      </c>
      <c r="L205" s="41"/>
      <c r="M205" s="177" t="s">
        <v>19</v>
      </c>
      <c r="N205" s="178" t="s">
        <v>44</v>
      </c>
      <c r="O205" s="66"/>
      <c r="P205" s="179">
        <f>O205*H205</f>
        <v>0</v>
      </c>
      <c r="Q205" s="179">
        <v>2.4533999999999998</v>
      </c>
      <c r="R205" s="179">
        <f>Q205*H205</f>
        <v>6.5137769999999993</v>
      </c>
      <c r="S205" s="179">
        <v>0</v>
      </c>
      <c r="T205" s="180">
        <f>S205*H205</f>
        <v>0</v>
      </c>
      <c r="U205" s="36"/>
      <c r="V205" s="36"/>
      <c r="W205" s="36"/>
      <c r="X205" s="36"/>
      <c r="Y205" s="36"/>
      <c r="Z205" s="36"/>
      <c r="AA205" s="36"/>
      <c r="AB205" s="36"/>
      <c r="AC205" s="36"/>
      <c r="AD205" s="36"/>
      <c r="AE205" s="36"/>
      <c r="AR205" s="181" t="s">
        <v>132</v>
      </c>
      <c r="AT205" s="181" t="s">
        <v>128</v>
      </c>
      <c r="AU205" s="181" t="s">
        <v>133</v>
      </c>
      <c r="AY205" s="19" t="s">
        <v>126</v>
      </c>
      <c r="BE205" s="182">
        <f>IF(N205="základní",J205,0)</f>
        <v>0</v>
      </c>
      <c r="BF205" s="182">
        <f>IF(N205="snížená",J205,0)</f>
        <v>0</v>
      </c>
      <c r="BG205" s="182">
        <f>IF(N205="zákl. přenesená",J205,0)</f>
        <v>0</v>
      </c>
      <c r="BH205" s="182">
        <f>IF(N205="sníž. přenesená",J205,0)</f>
        <v>0</v>
      </c>
      <c r="BI205" s="182">
        <f>IF(N205="nulová",J205,0)</f>
        <v>0</v>
      </c>
      <c r="BJ205" s="19" t="s">
        <v>133</v>
      </c>
      <c r="BK205" s="182">
        <f>ROUND(I205*H205,2)</f>
        <v>0</v>
      </c>
      <c r="BL205" s="19" t="s">
        <v>132</v>
      </c>
      <c r="BM205" s="181" t="s">
        <v>313</v>
      </c>
    </row>
    <row r="206" spans="1:65" s="14" customFormat="1" ht="11.25">
      <c r="B206" s="198"/>
      <c r="C206" s="199"/>
      <c r="D206" s="183" t="s">
        <v>152</v>
      </c>
      <c r="E206" s="200" t="s">
        <v>19</v>
      </c>
      <c r="F206" s="201" t="s">
        <v>314</v>
      </c>
      <c r="G206" s="199"/>
      <c r="H206" s="202">
        <v>2.6549999999999998</v>
      </c>
      <c r="I206" s="203"/>
      <c r="J206" s="199"/>
      <c r="K206" s="199"/>
      <c r="L206" s="204"/>
      <c r="M206" s="205"/>
      <c r="N206" s="206"/>
      <c r="O206" s="206"/>
      <c r="P206" s="206"/>
      <c r="Q206" s="206"/>
      <c r="R206" s="206"/>
      <c r="S206" s="206"/>
      <c r="T206" s="207"/>
      <c r="AT206" s="208" t="s">
        <v>152</v>
      </c>
      <c r="AU206" s="208" t="s">
        <v>133</v>
      </c>
      <c r="AV206" s="14" t="s">
        <v>133</v>
      </c>
      <c r="AW206" s="14" t="s">
        <v>33</v>
      </c>
      <c r="AX206" s="14" t="s">
        <v>77</v>
      </c>
      <c r="AY206" s="208" t="s">
        <v>126</v>
      </c>
    </row>
    <row r="207" spans="1:65" s="2" customFormat="1" ht="16.5" customHeight="1">
      <c r="A207" s="36"/>
      <c r="B207" s="37"/>
      <c r="C207" s="170" t="s">
        <v>315</v>
      </c>
      <c r="D207" s="170" t="s">
        <v>128</v>
      </c>
      <c r="E207" s="171" t="s">
        <v>316</v>
      </c>
      <c r="F207" s="172" t="s">
        <v>317</v>
      </c>
      <c r="G207" s="173" t="s">
        <v>131</v>
      </c>
      <c r="H207" s="174">
        <v>1</v>
      </c>
      <c r="I207" s="175"/>
      <c r="J207" s="176">
        <f>ROUND(I207*H207,2)</f>
        <v>0</v>
      </c>
      <c r="K207" s="172" t="s">
        <v>19</v>
      </c>
      <c r="L207" s="41"/>
      <c r="M207" s="177" t="s">
        <v>19</v>
      </c>
      <c r="N207" s="178" t="s">
        <v>44</v>
      </c>
      <c r="O207" s="66"/>
      <c r="P207" s="179">
        <f>O207*H207</f>
        <v>0</v>
      </c>
      <c r="Q207" s="179">
        <v>0</v>
      </c>
      <c r="R207" s="179">
        <f>Q207*H207</f>
        <v>0</v>
      </c>
      <c r="S207" s="179">
        <v>0</v>
      </c>
      <c r="T207" s="180">
        <f>S207*H207</f>
        <v>0</v>
      </c>
      <c r="U207" s="36"/>
      <c r="V207" s="36"/>
      <c r="W207" s="36"/>
      <c r="X207" s="36"/>
      <c r="Y207" s="36"/>
      <c r="Z207" s="36"/>
      <c r="AA207" s="36"/>
      <c r="AB207" s="36"/>
      <c r="AC207" s="36"/>
      <c r="AD207" s="36"/>
      <c r="AE207" s="36"/>
      <c r="AR207" s="181" t="s">
        <v>132</v>
      </c>
      <c r="AT207" s="181" t="s">
        <v>128</v>
      </c>
      <c r="AU207" s="181" t="s">
        <v>133</v>
      </c>
      <c r="AY207" s="19" t="s">
        <v>126</v>
      </c>
      <c r="BE207" s="182">
        <f>IF(N207="základní",J207,0)</f>
        <v>0</v>
      </c>
      <c r="BF207" s="182">
        <f>IF(N207="snížená",J207,0)</f>
        <v>0</v>
      </c>
      <c r="BG207" s="182">
        <f>IF(N207="zákl. přenesená",J207,0)</f>
        <v>0</v>
      </c>
      <c r="BH207" s="182">
        <f>IF(N207="sníž. přenesená",J207,0)</f>
        <v>0</v>
      </c>
      <c r="BI207" s="182">
        <f>IF(N207="nulová",J207,0)</f>
        <v>0</v>
      </c>
      <c r="BJ207" s="19" t="s">
        <v>133</v>
      </c>
      <c r="BK207" s="182">
        <f>ROUND(I207*H207,2)</f>
        <v>0</v>
      </c>
      <c r="BL207" s="19" t="s">
        <v>132</v>
      </c>
      <c r="BM207" s="181" t="s">
        <v>318</v>
      </c>
    </row>
    <row r="208" spans="1:65" s="2" customFormat="1" ht="21.75" customHeight="1">
      <c r="A208" s="36"/>
      <c r="B208" s="37"/>
      <c r="C208" s="170" t="s">
        <v>319</v>
      </c>
      <c r="D208" s="170" t="s">
        <v>128</v>
      </c>
      <c r="E208" s="171" t="s">
        <v>320</v>
      </c>
      <c r="F208" s="172" t="s">
        <v>321</v>
      </c>
      <c r="G208" s="173" t="s">
        <v>163</v>
      </c>
      <c r="H208" s="174">
        <v>0.66</v>
      </c>
      <c r="I208" s="175"/>
      <c r="J208" s="176">
        <f>ROUND(I208*H208,2)</f>
        <v>0</v>
      </c>
      <c r="K208" s="172" t="s">
        <v>138</v>
      </c>
      <c r="L208" s="41"/>
      <c r="M208" s="177" t="s">
        <v>19</v>
      </c>
      <c r="N208" s="178" t="s">
        <v>44</v>
      </c>
      <c r="O208" s="66"/>
      <c r="P208" s="179">
        <f>O208*H208</f>
        <v>0</v>
      </c>
      <c r="Q208" s="179">
        <v>0</v>
      </c>
      <c r="R208" s="179">
        <f>Q208*H208</f>
        <v>0</v>
      </c>
      <c r="S208" s="179">
        <v>0</v>
      </c>
      <c r="T208" s="180">
        <f>S208*H208</f>
        <v>0</v>
      </c>
      <c r="U208" s="36"/>
      <c r="V208" s="36"/>
      <c r="W208" s="36"/>
      <c r="X208" s="36"/>
      <c r="Y208" s="36"/>
      <c r="Z208" s="36"/>
      <c r="AA208" s="36"/>
      <c r="AB208" s="36"/>
      <c r="AC208" s="36"/>
      <c r="AD208" s="36"/>
      <c r="AE208" s="36"/>
      <c r="AR208" s="181" t="s">
        <v>132</v>
      </c>
      <c r="AT208" s="181" t="s">
        <v>128</v>
      </c>
      <c r="AU208" s="181" t="s">
        <v>133</v>
      </c>
      <c r="AY208" s="19" t="s">
        <v>126</v>
      </c>
      <c r="BE208" s="182">
        <f>IF(N208="základní",J208,0)</f>
        <v>0</v>
      </c>
      <c r="BF208" s="182">
        <f>IF(N208="snížená",J208,0)</f>
        <v>0</v>
      </c>
      <c r="BG208" s="182">
        <f>IF(N208="zákl. přenesená",J208,0)</f>
        <v>0</v>
      </c>
      <c r="BH208" s="182">
        <f>IF(N208="sníž. přenesená",J208,0)</f>
        <v>0</v>
      </c>
      <c r="BI208" s="182">
        <f>IF(N208="nulová",J208,0)</f>
        <v>0</v>
      </c>
      <c r="BJ208" s="19" t="s">
        <v>133</v>
      </c>
      <c r="BK208" s="182">
        <f>ROUND(I208*H208,2)</f>
        <v>0</v>
      </c>
      <c r="BL208" s="19" t="s">
        <v>132</v>
      </c>
      <c r="BM208" s="181" t="s">
        <v>322</v>
      </c>
    </row>
    <row r="209" spans="1:65" s="2" customFormat="1" ht="39">
      <c r="A209" s="36"/>
      <c r="B209" s="37"/>
      <c r="C209" s="38"/>
      <c r="D209" s="183" t="s">
        <v>140</v>
      </c>
      <c r="E209" s="38"/>
      <c r="F209" s="184" t="s">
        <v>323</v>
      </c>
      <c r="G209" s="38"/>
      <c r="H209" s="38"/>
      <c r="I209" s="185"/>
      <c r="J209" s="38"/>
      <c r="K209" s="38"/>
      <c r="L209" s="41"/>
      <c r="M209" s="186"/>
      <c r="N209" s="187"/>
      <c r="O209" s="66"/>
      <c r="P209" s="66"/>
      <c r="Q209" s="66"/>
      <c r="R209" s="66"/>
      <c r="S209" s="66"/>
      <c r="T209" s="67"/>
      <c r="U209" s="36"/>
      <c r="V209" s="36"/>
      <c r="W209" s="36"/>
      <c r="X209" s="36"/>
      <c r="Y209" s="36"/>
      <c r="Z209" s="36"/>
      <c r="AA209" s="36"/>
      <c r="AB209" s="36"/>
      <c r="AC209" s="36"/>
      <c r="AD209" s="36"/>
      <c r="AE209" s="36"/>
      <c r="AT209" s="19" t="s">
        <v>140</v>
      </c>
      <c r="AU209" s="19" t="s">
        <v>133</v>
      </c>
    </row>
    <row r="210" spans="1:65" s="13" customFormat="1" ht="11.25">
      <c r="B210" s="188"/>
      <c r="C210" s="189"/>
      <c r="D210" s="183" t="s">
        <v>152</v>
      </c>
      <c r="E210" s="190" t="s">
        <v>19</v>
      </c>
      <c r="F210" s="191" t="s">
        <v>180</v>
      </c>
      <c r="G210" s="189"/>
      <c r="H210" s="190" t="s">
        <v>19</v>
      </c>
      <c r="I210" s="192"/>
      <c r="J210" s="189"/>
      <c r="K210" s="189"/>
      <c r="L210" s="193"/>
      <c r="M210" s="194"/>
      <c r="N210" s="195"/>
      <c r="O210" s="195"/>
      <c r="P210" s="195"/>
      <c r="Q210" s="195"/>
      <c r="R210" s="195"/>
      <c r="S210" s="195"/>
      <c r="T210" s="196"/>
      <c r="AT210" s="197" t="s">
        <v>152</v>
      </c>
      <c r="AU210" s="197" t="s">
        <v>133</v>
      </c>
      <c r="AV210" s="13" t="s">
        <v>77</v>
      </c>
      <c r="AW210" s="13" t="s">
        <v>33</v>
      </c>
      <c r="AX210" s="13" t="s">
        <v>72</v>
      </c>
      <c r="AY210" s="197" t="s">
        <v>126</v>
      </c>
    </row>
    <row r="211" spans="1:65" s="14" customFormat="1" ht="11.25">
      <c r="B211" s="198"/>
      <c r="C211" s="199"/>
      <c r="D211" s="183" t="s">
        <v>152</v>
      </c>
      <c r="E211" s="200" t="s">
        <v>19</v>
      </c>
      <c r="F211" s="201" t="s">
        <v>324</v>
      </c>
      <c r="G211" s="199"/>
      <c r="H211" s="202">
        <v>0.66</v>
      </c>
      <c r="I211" s="203"/>
      <c r="J211" s="199"/>
      <c r="K211" s="199"/>
      <c r="L211" s="204"/>
      <c r="M211" s="205"/>
      <c r="N211" s="206"/>
      <c r="O211" s="206"/>
      <c r="P211" s="206"/>
      <c r="Q211" s="206"/>
      <c r="R211" s="206"/>
      <c r="S211" s="206"/>
      <c r="T211" s="207"/>
      <c r="AT211" s="208" t="s">
        <v>152</v>
      </c>
      <c r="AU211" s="208" t="s">
        <v>133</v>
      </c>
      <c r="AV211" s="14" t="s">
        <v>133</v>
      </c>
      <c r="AW211" s="14" t="s">
        <v>33</v>
      </c>
      <c r="AX211" s="14" t="s">
        <v>77</v>
      </c>
      <c r="AY211" s="208" t="s">
        <v>126</v>
      </c>
    </row>
    <row r="212" spans="1:65" s="12" customFormat="1" ht="22.9" customHeight="1">
      <c r="B212" s="154"/>
      <c r="C212" s="155"/>
      <c r="D212" s="156" t="s">
        <v>71</v>
      </c>
      <c r="E212" s="168" t="s">
        <v>155</v>
      </c>
      <c r="F212" s="168" t="s">
        <v>325</v>
      </c>
      <c r="G212" s="155"/>
      <c r="H212" s="155"/>
      <c r="I212" s="158"/>
      <c r="J212" s="169">
        <f>BK212</f>
        <v>0</v>
      </c>
      <c r="K212" s="155"/>
      <c r="L212" s="160"/>
      <c r="M212" s="161"/>
      <c r="N212" s="162"/>
      <c r="O212" s="162"/>
      <c r="P212" s="163">
        <f>SUM(P213:P217)</f>
        <v>0</v>
      </c>
      <c r="Q212" s="162"/>
      <c r="R212" s="163">
        <f>SUM(R213:R217)</f>
        <v>29.041350000000001</v>
      </c>
      <c r="S212" s="162"/>
      <c r="T212" s="164">
        <f>SUM(T213:T217)</f>
        <v>0</v>
      </c>
      <c r="AR212" s="165" t="s">
        <v>77</v>
      </c>
      <c r="AT212" s="166" t="s">
        <v>71</v>
      </c>
      <c r="AU212" s="166" t="s">
        <v>77</v>
      </c>
      <c r="AY212" s="165" t="s">
        <v>126</v>
      </c>
      <c r="BK212" s="167">
        <f>SUM(BK213:BK217)</f>
        <v>0</v>
      </c>
    </row>
    <row r="213" spans="1:65" s="2" customFormat="1" ht="16.5" customHeight="1">
      <c r="A213" s="36"/>
      <c r="B213" s="37"/>
      <c r="C213" s="170" t="s">
        <v>326</v>
      </c>
      <c r="D213" s="170" t="s">
        <v>128</v>
      </c>
      <c r="E213" s="171" t="s">
        <v>327</v>
      </c>
      <c r="F213" s="172" t="s">
        <v>328</v>
      </c>
      <c r="G213" s="173" t="s">
        <v>137</v>
      </c>
      <c r="H213" s="174">
        <v>132.5</v>
      </c>
      <c r="I213" s="175"/>
      <c r="J213" s="176">
        <f>ROUND(I213*H213,2)</f>
        <v>0</v>
      </c>
      <c r="K213" s="172" t="s">
        <v>138</v>
      </c>
      <c r="L213" s="41"/>
      <c r="M213" s="177" t="s">
        <v>19</v>
      </c>
      <c r="N213" s="178" t="s">
        <v>44</v>
      </c>
      <c r="O213" s="66"/>
      <c r="P213" s="179">
        <f>O213*H213</f>
        <v>0</v>
      </c>
      <c r="Q213" s="179">
        <v>0</v>
      </c>
      <c r="R213" s="179">
        <f>Q213*H213</f>
        <v>0</v>
      </c>
      <c r="S213" s="179">
        <v>0</v>
      </c>
      <c r="T213" s="180">
        <f>S213*H213</f>
        <v>0</v>
      </c>
      <c r="U213" s="36"/>
      <c r="V213" s="36"/>
      <c r="W213" s="36"/>
      <c r="X213" s="36"/>
      <c r="Y213" s="36"/>
      <c r="Z213" s="36"/>
      <c r="AA213" s="36"/>
      <c r="AB213" s="36"/>
      <c r="AC213" s="36"/>
      <c r="AD213" s="36"/>
      <c r="AE213" s="36"/>
      <c r="AR213" s="181" t="s">
        <v>132</v>
      </c>
      <c r="AT213" s="181" t="s">
        <v>128</v>
      </c>
      <c r="AU213" s="181" t="s">
        <v>133</v>
      </c>
      <c r="AY213" s="19" t="s">
        <v>126</v>
      </c>
      <c r="BE213" s="182">
        <f>IF(N213="základní",J213,0)</f>
        <v>0</v>
      </c>
      <c r="BF213" s="182">
        <f>IF(N213="snížená",J213,0)</f>
        <v>0</v>
      </c>
      <c r="BG213" s="182">
        <f>IF(N213="zákl. přenesená",J213,0)</f>
        <v>0</v>
      </c>
      <c r="BH213" s="182">
        <f>IF(N213="sníž. přenesená",J213,0)</f>
        <v>0</v>
      </c>
      <c r="BI213" s="182">
        <f>IF(N213="nulová",J213,0)</f>
        <v>0</v>
      </c>
      <c r="BJ213" s="19" t="s">
        <v>133</v>
      </c>
      <c r="BK213" s="182">
        <f>ROUND(I213*H213,2)</f>
        <v>0</v>
      </c>
      <c r="BL213" s="19" t="s">
        <v>132</v>
      </c>
      <c r="BM213" s="181" t="s">
        <v>329</v>
      </c>
    </row>
    <row r="214" spans="1:65" s="2" customFormat="1" ht="44.25" customHeight="1">
      <c r="A214" s="36"/>
      <c r="B214" s="37"/>
      <c r="C214" s="170" t="s">
        <v>330</v>
      </c>
      <c r="D214" s="170" t="s">
        <v>128</v>
      </c>
      <c r="E214" s="171" t="s">
        <v>331</v>
      </c>
      <c r="F214" s="172" t="s">
        <v>332</v>
      </c>
      <c r="G214" s="173" t="s">
        <v>137</v>
      </c>
      <c r="H214" s="174">
        <v>132.5</v>
      </c>
      <c r="I214" s="175"/>
      <c r="J214" s="176">
        <f>ROUND(I214*H214,2)</f>
        <v>0</v>
      </c>
      <c r="K214" s="172" t="s">
        <v>138</v>
      </c>
      <c r="L214" s="41"/>
      <c r="M214" s="177" t="s">
        <v>19</v>
      </c>
      <c r="N214" s="178" t="s">
        <v>44</v>
      </c>
      <c r="O214" s="66"/>
      <c r="P214" s="179">
        <f>O214*H214</f>
        <v>0</v>
      </c>
      <c r="Q214" s="179">
        <v>8.4250000000000005E-2</v>
      </c>
      <c r="R214" s="179">
        <f>Q214*H214</f>
        <v>11.163125000000001</v>
      </c>
      <c r="S214" s="179">
        <v>0</v>
      </c>
      <c r="T214" s="180">
        <f>S214*H214</f>
        <v>0</v>
      </c>
      <c r="U214" s="36"/>
      <c r="V214" s="36"/>
      <c r="W214" s="36"/>
      <c r="X214" s="36"/>
      <c r="Y214" s="36"/>
      <c r="Z214" s="36"/>
      <c r="AA214" s="36"/>
      <c r="AB214" s="36"/>
      <c r="AC214" s="36"/>
      <c r="AD214" s="36"/>
      <c r="AE214" s="36"/>
      <c r="AR214" s="181" t="s">
        <v>132</v>
      </c>
      <c r="AT214" s="181" t="s">
        <v>128</v>
      </c>
      <c r="AU214" s="181" t="s">
        <v>133</v>
      </c>
      <c r="AY214" s="19" t="s">
        <v>126</v>
      </c>
      <c r="BE214" s="182">
        <f>IF(N214="základní",J214,0)</f>
        <v>0</v>
      </c>
      <c r="BF214" s="182">
        <f>IF(N214="snížená",J214,0)</f>
        <v>0</v>
      </c>
      <c r="BG214" s="182">
        <f>IF(N214="zákl. přenesená",J214,0)</f>
        <v>0</v>
      </c>
      <c r="BH214" s="182">
        <f>IF(N214="sníž. přenesená",J214,0)</f>
        <v>0</v>
      </c>
      <c r="BI214" s="182">
        <f>IF(N214="nulová",J214,0)</f>
        <v>0</v>
      </c>
      <c r="BJ214" s="19" t="s">
        <v>133</v>
      </c>
      <c r="BK214" s="182">
        <f>ROUND(I214*H214,2)</f>
        <v>0</v>
      </c>
      <c r="BL214" s="19" t="s">
        <v>132</v>
      </c>
      <c r="BM214" s="181" t="s">
        <v>333</v>
      </c>
    </row>
    <row r="215" spans="1:65" s="2" customFormat="1" ht="107.25">
      <c r="A215" s="36"/>
      <c r="B215" s="37"/>
      <c r="C215" s="38"/>
      <c r="D215" s="183" t="s">
        <v>140</v>
      </c>
      <c r="E215" s="38"/>
      <c r="F215" s="184" t="s">
        <v>334</v>
      </c>
      <c r="G215" s="38"/>
      <c r="H215" s="38"/>
      <c r="I215" s="185"/>
      <c r="J215" s="38"/>
      <c r="K215" s="38"/>
      <c r="L215" s="41"/>
      <c r="M215" s="186"/>
      <c r="N215" s="187"/>
      <c r="O215" s="66"/>
      <c r="P215" s="66"/>
      <c r="Q215" s="66"/>
      <c r="R215" s="66"/>
      <c r="S215" s="66"/>
      <c r="T215" s="67"/>
      <c r="U215" s="36"/>
      <c r="V215" s="36"/>
      <c r="W215" s="36"/>
      <c r="X215" s="36"/>
      <c r="Y215" s="36"/>
      <c r="Z215" s="36"/>
      <c r="AA215" s="36"/>
      <c r="AB215" s="36"/>
      <c r="AC215" s="36"/>
      <c r="AD215" s="36"/>
      <c r="AE215" s="36"/>
      <c r="AT215" s="19" t="s">
        <v>140</v>
      </c>
      <c r="AU215" s="19" t="s">
        <v>133</v>
      </c>
    </row>
    <row r="216" spans="1:65" s="2" customFormat="1" ht="16.5" customHeight="1">
      <c r="A216" s="36"/>
      <c r="B216" s="37"/>
      <c r="C216" s="220" t="s">
        <v>335</v>
      </c>
      <c r="D216" s="220" t="s">
        <v>216</v>
      </c>
      <c r="E216" s="221" t="s">
        <v>336</v>
      </c>
      <c r="F216" s="222" t="s">
        <v>337</v>
      </c>
      <c r="G216" s="223" t="s">
        <v>137</v>
      </c>
      <c r="H216" s="224">
        <v>136.47499999999999</v>
      </c>
      <c r="I216" s="225"/>
      <c r="J216" s="226">
        <f>ROUND(I216*H216,2)</f>
        <v>0</v>
      </c>
      <c r="K216" s="222" t="s">
        <v>138</v>
      </c>
      <c r="L216" s="227"/>
      <c r="M216" s="228" t="s">
        <v>19</v>
      </c>
      <c r="N216" s="229" t="s">
        <v>44</v>
      </c>
      <c r="O216" s="66"/>
      <c r="P216" s="179">
        <f>O216*H216</f>
        <v>0</v>
      </c>
      <c r="Q216" s="179">
        <v>0.13100000000000001</v>
      </c>
      <c r="R216" s="179">
        <f>Q216*H216</f>
        <v>17.878225</v>
      </c>
      <c r="S216" s="179">
        <v>0</v>
      </c>
      <c r="T216" s="180">
        <f>S216*H216</f>
        <v>0</v>
      </c>
      <c r="U216" s="36"/>
      <c r="V216" s="36"/>
      <c r="W216" s="36"/>
      <c r="X216" s="36"/>
      <c r="Y216" s="36"/>
      <c r="Z216" s="36"/>
      <c r="AA216" s="36"/>
      <c r="AB216" s="36"/>
      <c r="AC216" s="36"/>
      <c r="AD216" s="36"/>
      <c r="AE216" s="36"/>
      <c r="AR216" s="181" t="s">
        <v>175</v>
      </c>
      <c r="AT216" s="181" t="s">
        <v>216</v>
      </c>
      <c r="AU216" s="181" t="s">
        <v>133</v>
      </c>
      <c r="AY216" s="19" t="s">
        <v>126</v>
      </c>
      <c r="BE216" s="182">
        <f>IF(N216="základní",J216,0)</f>
        <v>0</v>
      </c>
      <c r="BF216" s="182">
        <f>IF(N216="snížená",J216,0)</f>
        <v>0</v>
      </c>
      <c r="BG216" s="182">
        <f>IF(N216="zákl. přenesená",J216,0)</f>
        <v>0</v>
      </c>
      <c r="BH216" s="182">
        <f>IF(N216="sníž. přenesená",J216,0)</f>
        <v>0</v>
      </c>
      <c r="BI216" s="182">
        <f>IF(N216="nulová",J216,0)</f>
        <v>0</v>
      </c>
      <c r="BJ216" s="19" t="s">
        <v>133</v>
      </c>
      <c r="BK216" s="182">
        <f>ROUND(I216*H216,2)</f>
        <v>0</v>
      </c>
      <c r="BL216" s="19" t="s">
        <v>132</v>
      </c>
      <c r="BM216" s="181" t="s">
        <v>338</v>
      </c>
    </row>
    <row r="217" spans="1:65" s="14" customFormat="1" ht="11.25">
      <c r="B217" s="198"/>
      <c r="C217" s="199"/>
      <c r="D217" s="183" t="s">
        <v>152</v>
      </c>
      <c r="E217" s="199"/>
      <c r="F217" s="201" t="s">
        <v>339</v>
      </c>
      <c r="G217" s="199"/>
      <c r="H217" s="202">
        <v>136.47499999999999</v>
      </c>
      <c r="I217" s="203"/>
      <c r="J217" s="199"/>
      <c r="K217" s="199"/>
      <c r="L217" s="204"/>
      <c r="M217" s="205"/>
      <c r="N217" s="206"/>
      <c r="O217" s="206"/>
      <c r="P217" s="206"/>
      <c r="Q217" s="206"/>
      <c r="R217" s="206"/>
      <c r="S217" s="206"/>
      <c r="T217" s="207"/>
      <c r="AT217" s="208" t="s">
        <v>152</v>
      </c>
      <c r="AU217" s="208" t="s">
        <v>133</v>
      </c>
      <c r="AV217" s="14" t="s">
        <v>133</v>
      </c>
      <c r="AW217" s="14" t="s">
        <v>4</v>
      </c>
      <c r="AX217" s="14" t="s">
        <v>77</v>
      </c>
      <c r="AY217" s="208" t="s">
        <v>126</v>
      </c>
    </row>
    <row r="218" spans="1:65" s="12" customFormat="1" ht="22.9" customHeight="1">
      <c r="B218" s="154"/>
      <c r="C218" s="155"/>
      <c r="D218" s="156" t="s">
        <v>71</v>
      </c>
      <c r="E218" s="168" t="s">
        <v>160</v>
      </c>
      <c r="F218" s="168" t="s">
        <v>340</v>
      </c>
      <c r="G218" s="155"/>
      <c r="H218" s="155"/>
      <c r="I218" s="158"/>
      <c r="J218" s="169">
        <f>BK218</f>
        <v>0</v>
      </c>
      <c r="K218" s="155"/>
      <c r="L218" s="160"/>
      <c r="M218" s="161"/>
      <c r="N218" s="162"/>
      <c r="O218" s="162"/>
      <c r="P218" s="163">
        <f>SUM(P219:P299)</f>
        <v>0</v>
      </c>
      <c r="Q218" s="162"/>
      <c r="R218" s="163">
        <f>SUM(R219:R299)</f>
        <v>3.8693721500000002</v>
      </c>
      <c r="S218" s="162"/>
      <c r="T218" s="164">
        <f>SUM(T219:T299)</f>
        <v>0</v>
      </c>
      <c r="AR218" s="165" t="s">
        <v>77</v>
      </c>
      <c r="AT218" s="166" t="s">
        <v>71</v>
      </c>
      <c r="AU218" s="166" t="s">
        <v>77</v>
      </c>
      <c r="AY218" s="165" t="s">
        <v>126</v>
      </c>
      <c r="BK218" s="167">
        <f>SUM(BK219:BK299)</f>
        <v>0</v>
      </c>
    </row>
    <row r="219" spans="1:65" s="2" customFormat="1" ht="21.75" customHeight="1">
      <c r="A219" s="36"/>
      <c r="B219" s="37"/>
      <c r="C219" s="170" t="s">
        <v>341</v>
      </c>
      <c r="D219" s="170" t="s">
        <v>128</v>
      </c>
      <c r="E219" s="171" t="s">
        <v>342</v>
      </c>
      <c r="F219" s="172" t="s">
        <v>343</v>
      </c>
      <c r="G219" s="173" t="s">
        <v>137</v>
      </c>
      <c r="H219" s="174">
        <v>15</v>
      </c>
      <c r="I219" s="175"/>
      <c r="J219" s="176">
        <f>ROUND(I219*H219,2)</f>
        <v>0</v>
      </c>
      <c r="K219" s="172" t="s">
        <v>138</v>
      </c>
      <c r="L219" s="41"/>
      <c r="M219" s="177" t="s">
        <v>19</v>
      </c>
      <c r="N219" s="178" t="s">
        <v>44</v>
      </c>
      <c r="O219" s="66"/>
      <c r="P219" s="179">
        <f>O219*H219</f>
        <v>0</v>
      </c>
      <c r="Q219" s="179">
        <v>0</v>
      </c>
      <c r="R219" s="179">
        <f>Q219*H219</f>
        <v>0</v>
      </c>
      <c r="S219" s="179">
        <v>0</v>
      </c>
      <c r="T219" s="180">
        <f>S219*H219</f>
        <v>0</v>
      </c>
      <c r="U219" s="36"/>
      <c r="V219" s="36"/>
      <c r="W219" s="36"/>
      <c r="X219" s="36"/>
      <c r="Y219" s="36"/>
      <c r="Z219" s="36"/>
      <c r="AA219" s="36"/>
      <c r="AB219" s="36"/>
      <c r="AC219" s="36"/>
      <c r="AD219" s="36"/>
      <c r="AE219" s="36"/>
      <c r="AR219" s="181" t="s">
        <v>132</v>
      </c>
      <c r="AT219" s="181" t="s">
        <v>128</v>
      </c>
      <c r="AU219" s="181" t="s">
        <v>133</v>
      </c>
      <c r="AY219" s="19" t="s">
        <v>126</v>
      </c>
      <c r="BE219" s="182">
        <f>IF(N219="základní",J219,0)</f>
        <v>0</v>
      </c>
      <c r="BF219" s="182">
        <f>IF(N219="snížená",J219,0)</f>
        <v>0</v>
      </c>
      <c r="BG219" s="182">
        <f>IF(N219="zákl. přenesená",J219,0)</f>
        <v>0</v>
      </c>
      <c r="BH219" s="182">
        <f>IF(N219="sníž. přenesená",J219,0)</f>
        <v>0</v>
      </c>
      <c r="BI219" s="182">
        <f>IF(N219="nulová",J219,0)</f>
        <v>0</v>
      </c>
      <c r="BJ219" s="19" t="s">
        <v>133</v>
      </c>
      <c r="BK219" s="182">
        <f>ROUND(I219*H219,2)</f>
        <v>0</v>
      </c>
      <c r="BL219" s="19" t="s">
        <v>132</v>
      </c>
      <c r="BM219" s="181" t="s">
        <v>344</v>
      </c>
    </row>
    <row r="220" spans="1:65" s="2" customFormat="1" ht="39">
      <c r="A220" s="36"/>
      <c r="B220" s="37"/>
      <c r="C220" s="38"/>
      <c r="D220" s="183" t="s">
        <v>140</v>
      </c>
      <c r="E220" s="38"/>
      <c r="F220" s="184" t="s">
        <v>345</v>
      </c>
      <c r="G220" s="38"/>
      <c r="H220" s="38"/>
      <c r="I220" s="185"/>
      <c r="J220" s="38"/>
      <c r="K220" s="38"/>
      <c r="L220" s="41"/>
      <c r="M220" s="186"/>
      <c r="N220" s="187"/>
      <c r="O220" s="66"/>
      <c r="P220" s="66"/>
      <c r="Q220" s="66"/>
      <c r="R220" s="66"/>
      <c r="S220" s="66"/>
      <c r="T220" s="67"/>
      <c r="U220" s="36"/>
      <c r="V220" s="36"/>
      <c r="W220" s="36"/>
      <c r="X220" s="36"/>
      <c r="Y220" s="36"/>
      <c r="Z220" s="36"/>
      <c r="AA220" s="36"/>
      <c r="AB220" s="36"/>
      <c r="AC220" s="36"/>
      <c r="AD220" s="36"/>
      <c r="AE220" s="36"/>
      <c r="AT220" s="19" t="s">
        <v>140</v>
      </c>
      <c r="AU220" s="19" t="s">
        <v>133</v>
      </c>
    </row>
    <row r="221" spans="1:65" s="13" customFormat="1" ht="11.25">
      <c r="B221" s="188"/>
      <c r="C221" s="189"/>
      <c r="D221" s="183" t="s">
        <v>152</v>
      </c>
      <c r="E221" s="190" t="s">
        <v>19</v>
      </c>
      <c r="F221" s="191" t="s">
        <v>346</v>
      </c>
      <c r="G221" s="189"/>
      <c r="H221" s="190" t="s">
        <v>19</v>
      </c>
      <c r="I221" s="192"/>
      <c r="J221" s="189"/>
      <c r="K221" s="189"/>
      <c r="L221" s="193"/>
      <c r="M221" s="194"/>
      <c r="N221" s="195"/>
      <c r="O221" s="195"/>
      <c r="P221" s="195"/>
      <c r="Q221" s="195"/>
      <c r="R221" s="195"/>
      <c r="S221" s="195"/>
      <c r="T221" s="196"/>
      <c r="AT221" s="197" t="s">
        <v>152</v>
      </c>
      <c r="AU221" s="197" t="s">
        <v>133</v>
      </c>
      <c r="AV221" s="13" t="s">
        <v>77</v>
      </c>
      <c r="AW221" s="13" t="s">
        <v>33</v>
      </c>
      <c r="AX221" s="13" t="s">
        <v>72</v>
      </c>
      <c r="AY221" s="197" t="s">
        <v>126</v>
      </c>
    </row>
    <row r="222" spans="1:65" s="14" customFormat="1" ht="11.25">
      <c r="B222" s="198"/>
      <c r="C222" s="199"/>
      <c r="D222" s="183" t="s">
        <v>152</v>
      </c>
      <c r="E222" s="200" t="s">
        <v>19</v>
      </c>
      <c r="F222" s="201" t="s">
        <v>347</v>
      </c>
      <c r="G222" s="199"/>
      <c r="H222" s="202">
        <v>15</v>
      </c>
      <c r="I222" s="203"/>
      <c r="J222" s="199"/>
      <c r="K222" s="199"/>
      <c r="L222" s="204"/>
      <c r="M222" s="205"/>
      <c r="N222" s="206"/>
      <c r="O222" s="206"/>
      <c r="P222" s="206"/>
      <c r="Q222" s="206"/>
      <c r="R222" s="206"/>
      <c r="S222" s="206"/>
      <c r="T222" s="207"/>
      <c r="AT222" s="208" t="s">
        <v>152</v>
      </c>
      <c r="AU222" s="208" t="s">
        <v>133</v>
      </c>
      <c r="AV222" s="14" t="s">
        <v>133</v>
      </c>
      <c r="AW222" s="14" t="s">
        <v>33</v>
      </c>
      <c r="AX222" s="14" t="s">
        <v>77</v>
      </c>
      <c r="AY222" s="208" t="s">
        <v>126</v>
      </c>
    </row>
    <row r="223" spans="1:65" s="2" customFormat="1" ht="21.75" customHeight="1">
      <c r="A223" s="36"/>
      <c r="B223" s="37"/>
      <c r="C223" s="170" t="s">
        <v>348</v>
      </c>
      <c r="D223" s="170" t="s">
        <v>128</v>
      </c>
      <c r="E223" s="171" t="s">
        <v>349</v>
      </c>
      <c r="F223" s="172" t="s">
        <v>350</v>
      </c>
      <c r="G223" s="173" t="s">
        <v>137</v>
      </c>
      <c r="H223" s="174">
        <v>58.83</v>
      </c>
      <c r="I223" s="175"/>
      <c r="J223" s="176">
        <f>ROUND(I223*H223,2)</f>
        <v>0</v>
      </c>
      <c r="K223" s="172" t="s">
        <v>138</v>
      </c>
      <c r="L223" s="41"/>
      <c r="M223" s="177" t="s">
        <v>19</v>
      </c>
      <c r="N223" s="178" t="s">
        <v>44</v>
      </c>
      <c r="O223" s="66"/>
      <c r="P223" s="179">
        <f>O223*H223</f>
        <v>0</v>
      </c>
      <c r="Q223" s="179">
        <v>6.4999999999999997E-3</v>
      </c>
      <c r="R223" s="179">
        <f>Q223*H223</f>
        <v>0.38239499999999998</v>
      </c>
      <c r="S223" s="179">
        <v>0</v>
      </c>
      <c r="T223" s="180">
        <f>S223*H223</f>
        <v>0</v>
      </c>
      <c r="U223" s="36"/>
      <c r="V223" s="36"/>
      <c r="W223" s="36"/>
      <c r="X223" s="36"/>
      <c r="Y223" s="36"/>
      <c r="Z223" s="36"/>
      <c r="AA223" s="36"/>
      <c r="AB223" s="36"/>
      <c r="AC223" s="36"/>
      <c r="AD223" s="36"/>
      <c r="AE223" s="36"/>
      <c r="AR223" s="181" t="s">
        <v>132</v>
      </c>
      <c r="AT223" s="181" t="s">
        <v>128</v>
      </c>
      <c r="AU223" s="181" t="s">
        <v>133</v>
      </c>
      <c r="AY223" s="19" t="s">
        <v>126</v>
      </c>
      <c r="BE223" s="182">
        <f>IF(N223="základní",J223,0)</f>
        <v>0</v>
      </c>
      <c r="BF223" s="182">
        <f>IF(N223="snížená",J223,0)</f>
        <v>0</v>
      </c>
      <c r="BG223" s="182">
        <f>IF(N223="zákl. přenesená",J223,0)</f>
        <v>0</v>
      </c>
      <c r="BH223" s="182">
        <f>IF(N223="sníž. přenesená",J223,0)</f>
        <v>0</v>
      </c>
      <c r="BI223" s="182">
        <f>IF(N223="nulová",J223,0)</f>
        <v>0</v>
      </c>
      <c r="BJ223" s="19" t="s">
        <v>133</v>
      </c>
      <c r="BK223" s="182">
        <f>ROUND(I223*H223,2)</f>
        <v>0</v>
      </c>
      <c r="BL223" s="19" t="s">
        <v>132</v>
      </c>
      <c r="BM223" s="181" t="s">
        <v>351</v>
      </c>
    </row>
    <row r="224" spans="1:65" s="13" customFormat="1" ht="11.25">
      <c r="B224" s="188"/>
      <c r="C224" s="189"/>
      <c r="D224" s="183" t="s">
        <v>152</v>
      </c>
      <c r="E224" s="190" t="s">
        <v>19</v>
      </c>
      <c r="F224" s="191" t="s">
        <v>352</v>
      </c>
      <c r="G224" s="189"/>
      <c r="H224" s="190" t="s">
        <v>19</v>
      </c>
      <c r="I224" s="192"/>
      <c r="J224" s="189"/>
      <c r="K224" s="189"/>
      <c r="L224" s="193"/>
      <c r="M224" s="194"/>
      <c r="N224" s="195"/>
      <c r="O224" s="195"/>
      <c r="P224" s="195"/>
      <c r="Q224" s="195"/>
      <c r="R224" s="195"/>
      <c r="S224" s="195"/>
      <c r="T224" s="196"/>
      <c r="AT224" s="197" t="s">
        <v>152</v>
      </c>
      <c r="AU224" s="197" t="s">
        <v>133</v>
      </c>
      <c r="AV224" s="13" t="s">
        <v>77</v>
      </c>
      <c r="AW224" s="13" t="s">
        <v>33</v>
      </c>
      <c r="AX224" s="13" t="s">
        <v>72</v>
      </c>
      <c r="AY224" s="197" t="s">
        <v>126</v>
      </c>
    </row>
    <row r="225" spans="1:65" s="14" customFormat="1" ht="11.25">
      <c r="B225" s="198"/>
      <c r="C225" s="199"/>
      <c r="D225" s="183" t="s">
        <v>152</v>
      </c>
      <c r="E225" s="200" t="s">
        <v>19</v>
      </c>
      <c r="F225" s="201" t="s">
        <v>353</v>
      </c>
      <c r="G225" s="199"/>
      <c r="H225" s="202">
        <v>58.83</v>
      </c>
      <c r="I225" s="203"/>
      <c r="J225" s="199"/>
      <c r="K225" s="199"/>
      <c r="L225" s="204"/>
      <c r="M225" s="205"/>
      <c r="N225" s="206"/>
      <c r="O225" s="206"/>
      <c r="P225" s="206"/>
      <c r="Q225" s="206"/>
      <c r="R225" s="206"/>
      <c r="S225" s="206"/>
      <c r="T225" s="207"/>
      <c r="AT225" s="208" t="s">
        <v>152</v>
      </c>
      <c r="AU225" s="208" t="s">
        <v>133</v>
      </c>
      <c r="AV225" s="14" t="s">
        <v>133</v>
      </c>
      <c r="AW225" s="14" t="s">
        <v>33</v>
      </c>
      <c r="AX225" s="14" t="s">
        <v>77</v>
      </c>
      <c r="AY225" s="208" t="s">
        <v>126</v>
      </c>
    </row>
    <row r="226" spans="1:65" s="2" customFormat="1" ht="24">
      <c r="A226" s="36"/>
      <c r="B226" s="37"/>
      <c r="C226" s="170" t="s">
        <v>354</v>
      </c>
      <c r="D226" s="170" t="s">
        <v>128</v>
      </c>
      <c r="E226" s="171" t="s">
        <v>355</v>
      </c>
      <c r="F226" s="172" t="s">
        <v>356</v>
      </c>
      <c r="G226" s="173" t="s">
        <v>137</v>
      </c>
      <c r="H226" s="174">
        <v>58.83</v>
      </c>
      <c r="I226" s="175"/>
      <c r="J226" s="176">
        <f>ROUND(I226*H226,2)</f>
        <v>0</v>
      </c>
      <c r="K226" s="172" t="s">
        <v>138</v>
      </c>
      <c r="L226" s="41"/>
      <c r="M226" s="177" t="s">
        <v>19</v>
      </c>
      <c r="N226" s="178" t="s">
        <v>44</v>
      </c>
      <c r="O226" s="66"/>
      <c r="P226" s="179">
        <f>O226*H226</f>
        <v>0</v>
      </c>
      <c r="Q226" s="179">
        <v>1.54E-2</v>
      </c>
      <c r="R226" s="179">
        <f>Q226*H226</f>
        <v>0.90598199999999995</v>
      </c>
      <c r="S226" s="179">
        <v>0</v>
      </c>
      <c r="T226" s="180">
        <f>S226*H226</f>
        <v>0</v>
      </c>
      <c r="U226" s="36"/>
      <c r="V226" s="36"/>
      <c r="W226" s="36"/>
      <c r="X226" s="36"/>
      <c r="Y226" s="36"/>
      <c r="Z226" s="36"/>
      <c r="AA226" s="36"/>
      <c r="AB226" s="36"/>
      <c r="AC226" s="36"/>
      <c r="AD226" s="36"/>
      <c r="AE226" s="36"/>
      <c r="AR226" s="181" t="s">
        <v>132</v>
      </c>
      <c r="AT226" s="181" t="s">
        <v>128</v>
      </c>
      <c r="AU226" s="181" t="s">
        <v>133</v>
      </c>
      <c r="AY226" s="19" t="s">
        <v>126</v>
      </c>
      <c r="BE226" s="182">
        <f>IF(N226="základní",J226,0)</f>
        <v>0</v>
      </c>
      <c r="BF226" s="182">
        <f>IF(N226="snížená",J226,0)</f>
        <v>0</v>
      </c>
      <c r="BG226" s="182">
        <f>IF(N226="zákl. přenesená",J226,0)</f>
        <v>0</v>
      </c>
      <c r="BH226" s="182">
        <f>IF(N226="sníž. přenesená",J226,0)</f>
        <v>0</v>
      </c>
      <c r="BI226" s="182">
        <f>IF(N226="nulová",J226,0)</f>
        <v>0</v>
      </c>
      <c r="BJ226" s="19" t="s">
        <v>133</v>
      </c>
      <c r="BK226" s="182">
        <f>ROUND(I226*H226,2)</f>
        <v>0</v>
      </c>
      <c r="BL226" s="19" t="s">
        <v>132</v>
      </c>
      <c r="BM226" s="181" t="s">
        <v>357</v>
      </c>
    </row>
    <row r="227" spans="1:65" s="2" customFormat="1" ht="48.75">
      <c r="A227" s="36"/>
      <c r="B227" s="37"/>
      <c r="C227" s="38"/>
      <c r="D227" s="183" t="s">
        <v>140</v>
      </c>
      <c r="E227" s="38"/>
      <c r="F227" s="184" t="s">
        <v>358</v>
      </c>
      <c r="G227" s="38"/>
      <c r="H227" s="38"/>
      <c r="I227" s="185"/>
      <c r="J227" s="38"/>
      <c r="K227" s="38"/>
      <c r="L227" s="41"/>
      <c r="M227" s="186"/>
      <c r="N227" s="187"/>
      <c r="O227" s="66"/>
      <c r="P227" s="66"/>
      <c r="Q227" s="66"/>
      <c r="R227" s="66"/>
      <c r="S227" s="66"/>
      <c r="T227" s="67"/>
      <c r="U227" s="36"/>
      <c r="V227" s="36"/>
      <c r="W227" s="36"/>
      <c r="X227" s="36"/>
      <c r="Y227" s="36"/>
      <c r="Z227" s="36"/>
      <c r="AA227" s="36"/>
      <c r="AB227" s="36"/>
      <c r="AC227" s="36"/>
      <c r="AD227" s="36"/>
      <c r="AE227" s="36"/>
      <c r="AT227" s="19" t="s">
        <v>140</v>
      </c>
      <c r="AU227" s="19" t="s">
        <v>133</v>
      </c>
    </row>
    <row r="228" spans="1:65" s="2" customFormat="1" ht="24">
      <c r="A228" s="36"/>
      <c r="B228" s="37"/>
      <c r="C228" s="170" t="s">
        <v>359</v>
      </c>
      <c r="D228" s="170" t="s">
        <v>128</v>
      </c>
      <c r="E228" s="171" t="s">
        <v>360</v>
      </c>
      <c r="F228" s="172" t="s">
        <v>361</v>
      </c>
      <c r="G228" s="173" t="s">
        <v>137</v>
      </c>
      <c r="H228" s="174">
        <v>58.83</v>
      </c>
      <c r="I228" s="175"/>
      <c r="J228" s="176">
        <f>ROUND(I228*H228,2)</f>
        <v>0</v>
      </c>
      <c r="K228" s="172" t="s">
        <v>138</v>
      </c>
      <c r="L228" s="41"/>
      <c r="M228" s="177" t="s">
        <v>19</v>
      </c>
      <c r="N228" s="178" t="s">
        <v>44</v>
      </c>
      <c r="O228" s="66"/>
      <c r="P228" s="179">
        <f>O228*H228</f>
        <v>0</v>
      </c>
      <c r="Q228" s="179">
        <v>7.9000000000000008E-3</v>
      </c>
      <c r="R228" s="179">
        <f>Q228*H228</f>
        <v>0.46475700000000003</v>
      </c>
      <c r="S228" s="179">
        <v>0</v>
      </c>
      <c r="T228" s="180">
        <f>S228*H228</f>
        <v>0</v>
      </c>
      <c r="U228" s="36"/>
      <c r="V228" s="36"/>
      <c r="W228" s="36"/>
      <c r="X228" s="36"/>
      <c r="Y228" s="36"/>
      <c r="Z228" s="36"/>
      <c r="AA228" s="36"/>
      <c r="AB228" s="36"/>
      <c r="AC228" s="36"/>
      <c r="AD228" s="36"/>
      <c r="AE228" s="36"/>
      <c r="AR228" s="181" t="s">
        <v>132</v>
      </c>
      <c r="AT228" s="181" t="s">
        <v>128</v>
      </c>
      <c r="AU228" s="181" t="s">
        <v>133</v>
      </c>
      <c r="AY228" s="19" t="s">
        <v>126</v>
      </c>
      <c r="BE228" s="182">
        <f>IF(N228="základní",J228,0)</f>
        <v>0</v>
      </c>
      <c r="BF228" s="182">
        <f>IF(N228="snížená",J228,0)</f>
        <v>0</v>
      </c>
      <c r="BG228" s="182">
        <f>IF(N228="zákl. přenesená",J228,0)</f>
        <v>0</v>
      </c>
      <c r="BH228" s="182">
        <f>IF(N228="sníž. přenesená",J228,0)</f>
        <v>0</v>
      </c>
      <c r="BI228" s="182">
        <f>IF(N228="nulová",J228,0)</f>
        <v>0</v>
      </c>
      <c r="BJ228" s="19" t="s">
        <v>133</v>
      </c>
      <c r="BK228" s="182">
        <f>ROUND(I228*H228,2)</f>
        <v>0</v>
      </c>
      <c r="BL228" s="19" t="s">
        <v>132</v>
      </c>
      <c r="BM228" s="181" t="s">
        <v>362</v>
      </c>
    </row>
    <row r="229" spans="1:65" s="2" customFormat="1" ht="48.75">
      <c r="A229" s="36"/>
      <c r="B229" s="37"/>
      <c r="C229" s="38"/>
      <c r="D229" s="183" t="s">
        <v>140</v>
      </c>
      <c r="E229" s="38"/>
      <c r="F229" s="184" t="s">
        <v>358</v>
      </c>
      <c r="G229" s="38"/>
      <c r="H229" s="38"/>
      <c r="I229" s="185"/>
      <c r="J229" s="38"/>
      <c r="K229" s="38"/>
      <c r="L229" s="41"/>
      <c r="M229" s="186"/>
      <c r="N229" s="187"/>
      <c r="O229" s="66"/>
      <c r="P229" s="66"/>
      <c r="Q229" s="66"/>
      <c r="R229" s="66"/>
      <c r="S229" s="66"/>
      <c r="T229" s="67"/>
      <c r="U229" s="36"/>
      <c r="V229" s="36"/>
      <c r="W229" s="36"/>
      <c r="X229" s="36"/>
      <c r="Y229" s="36"/>
      <c r="Z229" s="36"/>
      <c r="AA229" s="36"/>
      <c r="AB229" s="36"/>
      <c r="AC229" s="36"/>
      <c r="AD229" s="36"/>
      <c r="AE229" s="36"/>
      <c r="AT229" s="19" t="s">
        <v>140</v>
      </c>
      <c r="AU229" s="19" t="s">
        <v>133</v>
      </c>
    </row>
    <row r="230" spans="1:65" s="2" customFormat="1" ht="16.5" customHeight="1">
      <c r="A230" s="36"/>
      <c r="B230" s="37"/>
      <c r="C230" s="170" t="s">
        <v>363</v>
      </c>
      <c r="D230" s="170" t="s">
        <v>128</v>
      </c>
      <c r="E230" s="171" t="s">
        <v>364</v>
      </c>
      <c r="F230" s="172" t="s">
        <v>365</v>
      </c>
      <c r="G230" s="173" t="s">
        <v>137</v>
      </c>
      <c r="H230" s="174">
        <v>7.29</v>
      </c>
      <c r="I230" s="175"/>
      <c r="J230" s="176">
        <f>ROUND(I230*H230,2)</f>
        <v>0</v>
      </c>
      <c r="K230" s="172" t="s">
        <v>138</v>
      </c>
      <c r="L230" s="41"/>
      <c r="M230" s="177" t="s">
        <v>19</v>
      </c>
      <c r="N230" s="178" t="s">
        <v>44</v>
      </c>
      <c r="O230" s="66"/>
      <c r="P230" s="179">
        <f>O230*H230</f>
        <v>0</v>
      </c>
      <c r="Q230" s="179">
        <v>3.3579999999999999E-2</v>
      </c>
      <c r="R230" s="179">
        <f>Q230*H230</f>
        <v>0.24479819999999999</v>
      </c>
      <c r="S230" s="179">
        <v>0</v>
      </c>
      <c r="T230" s="180">
        <f>S230*H230</f>
        <v>0</v>
      </c>
      <c r="U230" s="36"/>
      <c r="V230" s="36"/>
      <c r="W230" s="36"/>
      <c r="X230" s="36"/>
      <c r="Y230" s="36"/>
      <c r="Z230" s="36"/>
      <c r="AA230" s="36"/>
      <c r="AB230" s="36"/>
      <c r="AC230" s="36"/>
      <c r="AD230" s="36"/>
      <c r="AE230" s="36"/>
      <c r="AR230" s="181" t="s">
        <v>132</v>
      </c>
      <c r="AT230" s="181" t="s">
        <v>128</v>
      </c>
      <c r="AU230" s="181" t="s">
        <v>133</v>
      </c>
      <c r="AY230" s="19" t="s">
        <v>126</v>
      </c>
      <c r="BE230" s="182">
        <f>IF(N230="základní",J230,0)</f>
        <v>0</v>
      </c>
      <c r="BF230" s="182">
        <f>IF(N230="snížená",J230,0)</f>
        <v>0</v>
      </c>
      <c r="BG230" s="182">
        <f>IF(N230="zákl. přenesená",J230,0)</f>
        <v>0</v>
      </c>
      <c r="BH230" s="182">
        <f>IF(N230="sníž. přenesená",J230,0)</f>
        <v>0</v>
      </c>
      <c r="BI230" s="182">
        <f>IF(N230="nulová",J230,0)</f>
        <v>0</v>
      </c>
      <c r="BJ230" s="19" t="s">
        <v>133</v>
      </c>
      <c r="BK230" s="182">
        <f>ROUND(I230*H230,2)</f>
        <v>0</v>
      </c>
      <c r="BL230" s="19" t="s">
        <v>132</v>
      </c>
      <c r="BM230" s="181" t="s">
        <v>366</v>
      </c>
    </row>
    <row r="231" spans="1:65" s="2" customFormat="1" ht="39">
      <c r="A231" s="36"/>
      <c r="B231" s="37"/>
      <c r="C231" s="38"/>
      <c r="D231" s="183" t="s">
        <v>140</v>
      </c>
      <c r="E231" s="38"/>
      <c r="F231" s="184" t="s">
        <v>367</v>
      </c>
      <c r="G231" s="38"/>
      <c r="H231" s="38"/>
      <c r="I231" s="185"/>
      <c r="J231" s="38"/>
      <c r="K231" s="38"/>
      <c r="L231" s="41"/>
      <c r="M231" s="186"/>
      <c r="N231" s="187"/>
      <c r="O231" s="66"/>
      <c r="P231" s="66"/>
      <c r="Q231" s="66"/>
      <c r="R231" s="66"/>
      <c r="S231" s="66"/>
      <c r="T231" s="67"/>
      <c r="U231" s="36"/>
      <c r="V231" s="36"/>
      <c r="W231" s="36"/>
      <c r="X231" s="36"/>
      <c r="Y231" s="36"/>
      <c r="Z231" s="36"/>
      <c r="AA231" s="36"/>
      <c r="AB231" s="36"/>
      <c r="AC231" s="36"/>
      <c r="AD231" s="36"/>
      <c r="AE231" s="36"/>
      <c r="AT231" s="19" t="s">
        <v>140</v>
      </c>
      <c r="AU231" s="19" t="s">
        <v>133</v>
      </c>
    </row>
    <row r="232" spans="1:65" s="13" customFormat="1" ht="11.25">
      <c r="B232" s="188"/>
      <c r="C232" s="189"/>
      <c r="D232" s="183" t="s">
        <v>152</v>
      </c>
      <c r="E232" s="190" t="s">
        <v>19</v>
      </c>
      <c r="F232" s="191" t="s">
        <v>368</v>
      </c>
      <c r="G232" s="189"/>
      <c r="H232" s="190" t="s">
        <v>19</v>
      </c>
      <c r="I232" s="192"/>
      <c r="J232" s="189"/>
      <c r="K232" s="189"/>
      <c r="L232" s="193"/>
      <c r="M232" s="194"/>
      <c r="N232" s="195"/>
      <c r="O232" s="195"/>
      <c r="P232" s="195"/>
      <c r="Q232" s="195"/>
      <c r="R232" s="195"/>
      <c r="S232" s="195"/>
      <c r="T232" s="196"/>
      <c r="AT232" s="197" t="s">
        <v>152</v>
      </c>
      <c r="AU232" s="197" t="s">
        <v>133</v>
      </c>
      <c r="AV232" s="13" t="s">
        <v>77</v>
      </c>
      <c r="AW232" s="13" t="s">
        <v>33</v>
      </c>
      <c r="AX232" s="13" t="s">
        <v>72</v>
      </c>
      <c r="AY232" s="197" t="s">
        <v>126</v>
      </c>
    </row>
    <row r="233" spans="1:65" s="14" customFormat="1" ht="11.25">
      <c r="B233" s="198"/>
      <c r="C233" s="199"/>
      <c r="D233" s="183" t="s">
        <v>152</v>
      </c>
      <c r="E233" s="200" t="s">
        <v>19</v>
      </c>
      <c r="F233" s="201" t="s">
        <v>369</v>
      </c>
      <c r="G233" s="199"/>
      <c r="H233" s="202">
        <v>7.29</v>
      </c>
      <c r="I233" s="203"/>
      <c r="J233" s="199"/>
      <c r="K233" s="199"/>
      <c r="L233" s="204"/>
      <c r="M233" s="205"/>
      <c r="N233" s="206"/>
      <c r="O233" s="206"/>
      <c r="P233" s="206"/>
      <c r="Q233" s="206"/>
      <c r="R233" s="206"/>
      <c r="S233" s="206"/>
      <c r="T233" s="207"/>
      <c r="AT233" s="208" t="s">
        <v>152</v>
      </c>
      <c r="AU233" s="208" t="s">
        <v>133</v>
      </c>
      <c r="AV233" s="14" t="s">
        <v>133</v>
      </c>
      <c r="AW233" s="14" t="s">
        <v>33</v>
      </c>
      <c r="AX233" s="14" t="s">
        <v>77</v>
      </c>
      <c r="AY233" s="208" t="s">
        <v>126</v>
      </c>
    </row>
    <row r="234" spans="1:65" s="2" customFormat="1" ht="24">
      <c r="A234" s="36"/>
      <c r="B234" s="37"/>
      <c r="C234" s="170" t="s">
        <v>154</v>
      </c>
      <c r="D234" s="170" t="s">
        <v>128</v>
      </c>
      <c r="E234" s="171" t="s">
        <v>370</v>
      </c>
      <c r="F234" s="172" t="s">
        <v>371</v>
      </c>
      <c r="G234" s="173" t="s">
        <v>137</v>
      </c>
      <c r="H234" s="174">
        <v>5.22</v>
      </c>
      <c r="I234" s="175"/>
      <c r="J234" s="176">
        <f>ROUND(I234*H234,2)</f>
        <v>0</v>
      </c>
      <c r="K234" s="172" t="s">
        <v>138</v>
      </c>
      <c r="L234" s="41"/>
      <c r="M234" s="177" t="s">
        <v>19</v>
      </c>
      <c r="N234" s="178" t="s">
        <v>44</v>
      </c>
      <c r="O234" s="66"/>
      <c r="P234" s="179">
        <f>O234*H234</f>
        <v>0</v>
      </c>
      <c r="Q234" s="179">
        <v>8.5199999999999998E-3</v>
      </c>
      <c r="R234" s="179">
        <f>Q234*H234</f>
        <v>4.4474399999999997E-2</v>
      </c>
      <c r="S234" s="179">
        <v>0</v>
      </c>
      <c r="T234" s="180">
        <f>S234*H234</f>
        <v>0</v>
      </c>
      <c r="U234" s="36"/>
      <c r="V234" s="36"/>
      <c r="W234" s="36"/>
      <c r="X234" s="36"/>
      <c r="Y234" s="36"/>
      <c r="Z234" s="36"/>
      <c r="AA234" s="36"/>
      <c r="AB234" s="36"/>
      <c r="AC234" s="36"/>
      <c r="AD234" s="36"/>
      <c r="AE234" s="36"/>
      <c r="AR234" s="181" t="s">
        <v>132</v>
      </c>
      <c r="AT234" s="181" t="s">
        <v>128</v>
      </c>
      <c r="AU234" s="181" t="s">
        <v>133</v>
      </c>
      <c r="AY234" s="19" t="s">
        <v>126</v>
      </c>
      <c r="BE234" s="182">
        <f>IF(N234="základní",J234,0)</f>
        <v>0</v>
      </c>
      <c r="BF234" s="182">
        <f>IF(N234="snížená",J234,0)</f>
        <v>0</v>
      </c>
      <c r="BG234" s="182">
        <f>IF(N234="zákl. přenesená",J234,0)</f>
        <v>0</v>
      </c>
      <c r="BH234" s="182">
        <f>IF(N234="sníž. přenesená",J234,0)</f>
        <v>0</v>
      </c>
      <c r="BI234" s="182">
        <f>IF(N234="nulová",J234,0)</f>
        <v>0</v>
      </c>
      <c r="BJ234" s="19" t="s">
        <v>133</v>
      </c>
      <c r="BK234" s="182">
        <f>ROUND(I234*H234,2)</f>
        <v>0</v>
      </c>
      <c r="BL234" s="19" t="s">
        <v>132</v>
      </c>
      <c r="BM234" s="181" t="s">
        <v>372</v>
      </c>
    </row>
    <row r="235" spans="1:65" s="2" customFormat="1" ht="175.5">
      <c r="A235" s="36"/>
      <c r="B235" s="37"/>
      <c r="C235" s="38"/>
      <c r="D235" s="183" t="s">
        <v>140</v>
      </c>
      <c r="E235" s="38"/>
      <c r="F235" s="184" t="s">
        <v>373</v>
      </c>
      <c r="G235" s="38"/>
      <c r="H235" s="38"/>
      <c r="I235" s="185"/>
      <c r="J235" s="38"/>
      <c r="K235" s="38"/>
      <c r="L235" s="41"/>
      <c r="M235" s="186"/>
      <c r="N235" s="187"/>
      <c r="O235" s="66"/>
      <c r="P235" s="66"/>
      <c r="Q235" s="66"/>
      <c r="R235" s="66"/>
      <c r="S235" s="66"/>
      <c r="T235" s="67"/>
      <c r="U235" s="36"/>
      <c r="V235" s="36"/>
      <c r="W235" s="36"/>
      <c r="X235" s="36"/>
      <c r="Y235" s="36"/>
      <c r="Z235" s="36"/>
      <c r="AA235" s="36"/>
      <c r="AB235" s="36"/>
      <c r="AC235" s="36"/>
      <c r="AD235" s="36"/>
      <c r="AE235" s="36"/>
      <c r="AT235" s="19" t="s">
        <v>140</v>
      </c>
      <c r="AU235" s="19" t="s">
        <v>133</v>
      </c>
    </row>
    <row r="236" spans="1:65" s="13" customFormat="1" ht="11.25">
      <c r="B236" s="188"/>
      <c r="C236" s="189"/>
      <c r="D236" s="183" t="s">
        <v>152</v>
      </c>
      <c r="E236" s="190" t="s">
        <v>19</v>
      </c>
      <c r="F236" s="191" t="s">
        <v>374</v>
      </c>
      <c r="G236" s="189"/>
      <c r="H236" s="190" t="s">
        <v>19</v>
      </c>
      <c r="I236" s="192"/>
      <c r="J236" s="189"/>
      <c r="K236" s="189"/>
      <c r="L236" s="193"/>
      <c r="M236" s="194"/>
      <c r="N236" s="195"/>
      <c r="O236" s="195"/>
      <c r="P236" s="195"/>
      <c r="Q236" s="195"/>
      <c r="R236" s="195"/>
      <c r="S236" s="195"/>
      <c r="T236" s="196"/>
      <c r="AT236" s="197" t="s">
        <v>152</v>
      </c>
      <c r="AU236" s="197" t="s">
        <v>133</v>
      </c>
      <c r="AV236" s="13" t="s">
        <v>77</v>
      </c>
      <c r="AW236" s="13" t="s">
        <v>33</v>
      </c>
      <c r="AX236" s="13" t="s">
        <v>72</v>
      </c>
      <c r="AY236" s="197" t="s">
        <v>126</v>
      </c>
    </row>
    <row r="237" spans="1:65" s="14" customFormat="1" ht="11.25">
      <c r="B237" s="198"/>
      <c r="C237" s="199"/>
      <c r="D237" s="183" t="s">
        <v>152</v>
      </c>
      <c r="E237" s="200" t="s">
        <v>19</v>
      </c>
      <c r="F237" s="201" t="s">
        <v>375</v>
      </c>
      <c r="G237" s="199"/>
      <c r="H237" s="202">
        <v>5.22</v>
      </c>
      <c r="I237" s="203"/>
      <c r="J237" s="199"/>
      <c r="K237" s="199"/>
      <c r="L237" s="204"/>
      <c r="M237" s="205"/>
      <c r="N237" s="206"/>
      <c r="O237" s="206"/>
      <c r="P237" s="206"/>
      <c r="Q237" s="206"/>
      <c r="R237" s="206"/>
      <c r="S237" s="206"/>
      <c r="T237" s="207"/>
      <c r="AT237" s="208" t="s">
        <v>152</v>
      </c>
      <c r="AU237" s="208" t="s">
        <v>133</v>
      </c>
      <c r="AV237" s="14" t="s">
        <v>133</v>
      </c>
      <c r="AW237" s="14" t="s">
        <v>33</v>
      </c>
      <c r="AX237" s="14" t="s">
        <v>77</v>
      </c>
      <c r="AY237" s="208" t="s">
        <v>126</v>
      </c>
    </row>
    <row r="238" spans="1:65" s="2" customFormat="1" ht="16.5" customHeight="1">
      <c r="A238" s="36"/>
      <c r="B238" s="37"/>
      <c r="C238" s="220" t="s">
        <v>376</v>
      </c>
      <c r="D238" s="220" t="s">
        <v>216</v>
      </c>
      <c r="E238" s="221" t="s">
        <v>377</v>
      </c>
      <c r="F238" s="222" t="s">
        <v>378</v>
      </c>
      <c r="G238" s="223" t="s">
        <v>137</v>
      </c>
      <c r="H238" s="224">
        <v>5.4809999999999999</v>
      </c>
      <c r="I238" s="225"/>
      <c r="J238" s="226">
        <f>ROUND(I238*H238,2)</f>
        <v>0</v>
      </c>
      <c r="K238" s="222" t="s">
        <v>138</v>
      </c>
      <c r="L238" s="227"/>
      <c r="M238" s="228" t="s">
        <v>19</v>
      </c>
      <c r="N238" s="229" t="s">
        <v>44</v>
      </c>
      <c r="O238" s="66"/>
      <c r="P238" s="179">
        <f>O238*H238</f>
        <v>0</v>
      </c>
      <c r="Q238" s="179">
        <v>3.0000000000000001E-3</v>
      </c>
      <c r="R238" s="179">
        <f>Q238*H238</f>
        <v>1.6442999999999999E-2</v>
      </c>
      <c r="S238" s="179">
        <v>0</v>
      </c>
      <c r="T238" s="180">
        <f>S238*H238</f>
        <v>0</v>
      </c>
      <c r="U238" s="36"/>
      <c r="V238" s="36"/>
      <c r="W238" s="36"/>
      <c r="X238" s="36"/>
      <c r="Y238" s="36"/>
      <c r="Z238" s="36"/>
      <c r="AA238" s="36"/>
      <c r="AB238" s="36"/>
      <c r="AC238" s="36"/>
      <c r="AD238" s="36"/>
      <c r="AE238" s="36"/>
      <c r="AR238" s="181" t="s">
        <v>175</v>
      </c>
      <c r="AT238" s="181" t="s">
        <v>216</v>
      </c>
      <c r="AU238" s="181" t="s">
        <v>133</v>
      </c>
      <c r="AY238" s="19" t="s">
        <v>126</v>
      </c>
      <c r="BE238" s="182">
        <f>IF(N238="základní",J238,0)</f>
        <v>0</v>
      </c>
      <c r="BF238" s="182">
        <f>IF(N238="snížená",J238,0)</f>
        <v>0</v>
      </c>
      <c r="BG238" s="182">
        <f>IF(N238="zákl. přenesená",J238,0)</f>
        <v>0</v>
      </c>
      <c r="BH238" s="182">
        <f>IF(N238="sníž. přenesená",J238,0)</f>
        <v>0</v>
      </c>
      <c r="BI238" s="182">
        <f>IF(N238="nulová",J238,0)</f>
        <v>0</v>
      </c>
      <c r="BJ238" s="19" t="s">
        <v>133</v>
      </c>
      <c r="BK238" s="182">
        <f>ROUND(I238*H238,2)</f>
        <v>0</v>
      </c>
      <c r="BL238" s="19" t="s">
        <v>132</v>
      </c>
      <c r="BM238" s="181" t="s">
        <v>379</v>
      </c>
    </row>
    <row r="239" spans="1:65" s="14" customFormat="1" ht="11.25">
      <c r="B239" s="198"/>
      <c r="C239" s="199"/>
      <c r="D239" s="183" t="s">
        <v>152</v>
      </c>
      <c r="E239" s="199"/>
      <c r="F239" s="201" t="s">
        <v>380</v>
      </c>
      <c r="G239" s="199"/>
      <c r="H239" s="202">
        <v>5.4809999999999999</v>
      </c>
      <c r="I239" s="203"/>
      <c r="J239" s="199"/>
      <c r="K239" s="199"/>
      <c r="L239" s="204"/>
      <c r="M239" s="205"/>
      <c r="N239" s="206"/>
      <c r="O239" s="206"/>
      <c r="P239" s="206"/>
      <c r="Q239" s="206"/>
      <c r="R239" s="206"/>
      <c r="S239" s="206"/>
      <c r="T239" s="207"/>
      <c r="AT239" s="208" t="s">
        <v>152</v>
      </c>
      <c r="AU239" s="208" t="s">
        <v>133</v>
      </c>
      <c r="AV239" s="14" t="s">
        <v>133</v>
      </c>
      <c r="AW239" s="14" t="s">
        <v>4</v>
      </c>
      <c r="AX239" s="14" t="s">
        <v>77</v>
      </c>
      <c r="AY239" s="208" t="s">
        <v>126</v>
      </c>
    </row>
    <row r="240" spans="1:65" s="2" customFormat="1" ht="24">
      <c r="A240" s="36"/>
      <c r="B240" s="37"/>
      <c r="C240" s="170" t="s">
        <v>381</v>
      </c>
      <c r="D240" s="170" t="s">
        <v>128</v>
      </c>
      <c r="E240" s="171" t="s">
        <v>382</v>
      </c>
      <c r="F240" s="172" t="s">
        <v>383</v>
      </c>
      <c r="G240" s="173" t="s">
        <v>137</v>
      </c>
      <c r="H240" s="174">
        <v>59.02</v>
      </c>
      <c r="I240" s="175"/>
      <c r="J240" s="176">
        <f>ROUND(I240*H240,2)</f>
        <v>0</v>
      </c>
      <c r="K240" s="172" t="s">
        <v>138</v>
      </c>
      <c r="L240" s="41"/>
      <c r="M240" s="177" t="s">
        <v>19</v>
      </c>
      <c r="N240" s="178" t="s">
        <v>44</v>
      </c>
      <c r="O240" s="66"/>
      <c r="P240" s="179">
        <f>O240*H240</f>
        <v>0</v>
      </c>
      <c r="Q240" s="179">
        <v>8.6E-3</v>
      </c>
      <c r="R240" s="179">
        <f>Q240*H240</f>
        <v>0.50757200000000002</v>
      </c>
      <c r="S240" s="179">
        <v>0</v>
      </c>
      <c r="T240" s="180">
        <f>S240*H240</f>
        <v>0</v>
      </c>
      <c r="U240" s="36"/>
      <c r="V240" s="36"/>
      <c r="W240" s="36"/>
      <c r="X240" s="36"/>
      <c r="Y240" s="36"/>
      <c r="Z240" s="36"/>
      <c r="AA240" s="36"/>
      <c r="AB240" s="36"/>
      <c r="AC240" s="36"/>
      <c r="AD240" s="36"/>
      <c r="AE240" s="36"/>
      <c r="AR240" s="181" t="s">
        <v>132</v>
      </c>
      <c r="AT240" s="181" t="s">
        <v>128</v>
      </c>
      <c r="AU240" s="181" t="s">
        <v>133</v>
      </c>
      <c r="AY240" s="19" t="s">
        <v>126</v>
      </c>
      <c r="BE240" s="182">
        <f>IF(N240="základní",J240,0)</f>
        <v>0</v>
      </c>
      <c r="BF240" s="182">
        <f>IF(N240="snížená",J240,0)</f>
        <v>0</v>
      </c>
      <c r="BG240" s="182">
        <f>IF(N240="zákl. přenesená",J240,0)</f>
        <v>0</v>
      </c>
      <c r="BH240" s="182">
        <f>IF(N240="sníž. přenesená",J240,0)</f>
        <v>0</v>
      </c>
      <c r="BI240" s="182">
        <f>IF(N240="nulová",J240,0)</f>
        <v>0</v>
      </c>
      <c r="BJ240" s="19" t="s">
        <v>133</v>
      </c>
      <c r="BK240" s="182">
        <f>ROUND(I240*H240,2)</f>
        <v>0</v>
      </c>
      <c r="BL240" s="19" t="s">
        <v>132</v>
      </c>
      <c r="BM240" s="181" t="s">
        <v>384</v>
      </c>
    </row>
    <row r="241" spans="1:65" s="2" customFormat="1" ht="175.5">
      <c r="A241" s="36"/>
      <c r="B241" s="37"/>
      <c r="C241" s="38"/>
      <c r="D241" s="183" t="s">
        <v>140</v>
      </c>
      <c r="E241" s="38"/>
      <c r="F241" s="184" t="s">
        <v>373</v>
      </c>
      <c r="G241" s="38"/>
      <c r="H241" s="38"/>
      <c r="I241" s="185"/>
      <c r="J241" s="38"/>
      <c r="K241" s="38"/>
      <c r="L241" s="41"/>
      <c r="M241" s="186"/>
      <c r="N241" s="187"/>
      <c r="O241" s="66"/>
      <c r="P241" s="66"/>
      <c r="Q241" s="66"/>
      <c r="R241" s="66"/>
      <c r="S241" s="66"/>
      <c r="T241" s="67"/>
      <c r="U241" s="36"/>
      <c r="V241" s="36"/>
      <c r="W241" s="36"/>
      <c r="X241" s="36"/>
      <c r="Y241" s="36"/>
      <c r="Z241" s="36"/>
      <c r="AA241" s="36"/>
      <c r="AB241" s="36"/>
      <c r="AC241" s="36"/>
      <c r="AD241" s="36"/>
      <c r="AE241" s="36"/>
      <c r="AT241" s="19" t="s">
        <v>140</v>
      </c>
      <c r="AU241" s="19" t="s">
        <v>133</v>
      </c>
    </row>
    <row r="242" spans="1:65" s="14" customFormat="1" ht="11.25">
      <c r="B242" s="198"/>
      <c r="C242" s="199"/>
      <c r="D242" s="183" t="s">
        <v>152</v>
      </c>
      <c r="E242" s="200" t="s">
        <v>19</v>
      </c>
      <c r="F242" s="201" t="s">
        <v>385</v>
      </c>
      <c r="G242" s="199"/>
      <c r="H242" s="202">
        <v>18.7</v>
      </c>
      <c r="I242" s="203"/>
      <c r="J242" s="199"/>
      <c r="K242" s="199"/>
      <c r="L242" s="204"/>
      <c r="M242" s="205"/>
      <c r="N242" s="206"/>
      <c r="O242" s="206"/>
      <c r="P242" s="206"/>
      <c r="Q242" s="206"/>
      <c r="R242" s="206"/>
      <c r="S242" s="206"/>
      <c r="T242" s="207"/>
      <c r="AT242" s="208" t="s">
        <v>152</v>
      </c>
      <c r="AU242" s="208" t="s">
        <v>133</v>
      </c>
      <c r="AV242" s="14" t="s">
        <v>133</v>
      </c>
      <c r="AW242" s="14" t="s">
        <v>33</v>
      </c>
      <c r="AX242" s="14" t="s">
        <v>72</v>
      </c>
      <c r="AY242" s="208" t="s">
        <v>126</v>
      </c>
    </row>
    <row r="243" spans="1:65" s="14" customFormat="1" ht="11.25">
      <c r="B243" s="198"/>
      <c r="C243" s="199"/>
      <c r="D243" s="183" t="s">
        <v>152</v>
      </c>
      <c r="E243" s="200" t="s">
        <v>19</v>
      </c>
      <c r="F243" s="201" t="s">
        <v>386</v>
      </c>
      <c r="G243" s="199"/>
      <c r="H243" s="202">
        <v>40.32</v>
      </c>
      <c r="I243" s="203"/>
      <c r="J243" s="199"/>
      <c r="K243" s="199"/>
      <c r="L243" s="204"/>
      <c r="M243" s="205"/>
      <c r="N243" s="206"/>
      <c r="O243" s="206"/>
      <c r="P243" s="206"/>
      <c r="Q243" s="206"/>
      <c r="R243" s="206"/>
      <c r="S243" s="206"/>
      <c r="T243" s="207"/>
      <c r="AT243" s="208" t="s">
        <v>152</v>
      </c>
      <c r="AU243" s="208" t="s">
        <v>133</v>
      </c>
      <c r="AV243" s="14" t="s">
        <v>133</v>
      </c>
      <c r="AW243" s="14" t="s">
        <v>33</v>
      </c>
      <c r="AX243" s="14" t="s">
        <v>72</v>
      </c>
      <c r="AY243" s="208" t="s">
        <v>126</v>
      </c>
    </row>
    <row r="244" spans="1:65" s="15" customFormat="1" ht="11.25">
      <c r="B244" s="209"/>
      <c r="C244" s="210"/>
      <c r="D244" s="183" t="s">
        <v>152</v>
      </c>
      <c r="E244" s="211" t="s">
        <v>19</v>
      </c>
      <c r="F244" s="212" t="s">
        <v>174</v>
      </c>
      <c r="G244" s="210"/>
      <c r="H244" s="213">
        <v>59.019999999999996</v>
      </c>
      <c r="I244" s="214"/>
      <c r="J244" s="210"/>
      <c r="K244" s="210"/>
      <c r="L244" s="215"/>
      <c r="M244" s="216"/>
      <c r="N244" s="217"/>
      <c r="O244" s="217"/>
      <c r="P244" s="217"/>
      <c r="Q244" s="217"/>
      <c r="R244" s="217"/>
      <c r="S244" s="217"/>
      <c r="T244" s="218"/>
      <c r="AT244" s="219" t="s">
        <v>152</v>
      </c>
      <c r="AU244" s="219" t="s">
        <v>133</v>
      </c>
      <c r="AV244" s="15" t="s">
        <v>132</v>
      </c>
      <c r="AW244" s="15" t="s">
        <v>33</v>
      </c>
      <c r="AX244" s="15" t="s">
        <v>77</v>
      </c>
      <c r="AY244" s="219" t="s">
        <v>126</v>
      </c>
    </row>
    <row r="245" spans="1:65" s="2" customFormat="1" ht="16.5" customHeight="1">
      <c r="A245" s="36"/>
      <c r="B245" s="37"/>
      <c r="C245" s="220" t="s">
        <v>387</v>
      </c>
      <c r="D245" s="220" t="s">
        <v>216</v>
      </c>
      <c r="E245" s="221" t="s">
        <v>388</v>
      </c>
      <c r="F245" s="222" t="s">
        <v>389</v>
      </c>
      <c r="G245" s="223" t="s">
        <v>137</v>
      </c>
      <c r="H245" s="224">
        <v>61.970999999999997</v>
      </c>
      <c r="I245" s="225"/>
      <c r="J245" s="226">
        <f>ROUND(I245*H245,2)</f>
        <v>0</v>
      </c>
      <c r="K245" s="222" t="s">
        <v>138</v>
      </c>
      <c r="L245" s="227"/>
      <c r="M245" s="228" t="s">
        <v>19</v>
      </c>
      <c r="N245" s="229" t="s">
        <v>44</v>
      </c>
      <c r="O245" s="66"/>
      <c r="P245" s="179">
        <f>O245*H245</f>
        <v>0</v>
      </c>
      <c r="Q245" s="179">
        <v>2.7200000000000002E-3</v>
      </c>
      <c r="R245" s="179">
        <f>Q245*H245</f>
        <v>0.16856112000000001</v>
      </c>
      <c r="S245" s="179">
        <v>0</v>
      </c>
      <c r="T245" s="180">
        <f>S245*H245</f>
        <v>0</v>
      </c>
      <c r="U245" s="36"/>
      <c r="V245" s="36"/>
      <c r="W245" s="36"/>
      <c r="X245" s="36"/>
      <c r="Y245" s="36"/>
      <c r="Z245" s="36"/>
      <c r="AA245" s="36"/>
      <c r="AB245" s="36"/>
      <c r="AC245" s="36"/>
      <c r="AD245" s="36"/>
      <c r="AE245" s="36"/>
      <c r="AR245" s="181" t="s">
        <v>175</v>
      </c>
      <c r="AT245" s="181" t="s">
        <v>216</v>
      </c>
      <c r="AU245" s="181" t="s">
        <v>133</v>
      </c>
      <c r="AY245" s="19" t="s">
        <v>126</v>
      </c>
      <c r="BE245" s="182">
        <f>IF(N245="základní",J245,0)</f>
        <v>0</v>
      </c>
      <c r="BF245" s="182">
        <f>IF(N245="snížená",J245,0)</f>
        <v>0</v>
      </c>
      <c r="BG245" s="182">
        <f>IF(N245="zákl. přenesená",J245,0)</f>
        <v>0</v>
      </c>
      <c r="BH245" s="182">
        <f>IF(N245="sníž. přenesená",J245,0)</f>
        <v>0</v>
      </c>
      <c r="BI245" s="182">
        <f>IF(N245="nulová",J245,0)</f>
        <v>0</v>
      </c>
      <c r="BJ245" s="19" t="s">
        <v>133</v>
      </c>
      <c r="BK245" s="182">
        <f>ROUND(I245*H245,2)</f>
        <v>0</v>
      </c>
      <c r="BL245" s="19" t="s">
        <v>132</v>
      </c>
      <c r="BM245" s="181" t="s">
        <v>390</v>
      </c>
    </row>
    <row r="246" spans="1:65" s="14" customFormat="1" ht="11.25">
      <c r="B246" s="198"/>
      <c r="C246" s="199"/>
      <c r="D246" s="183" t="s">
        <v>152</v>
      </c>
      <c r="E246" s="199"/>
      <c r="F246" s="201" t="s">
        <v>391</v>
      </c>
      <c r="G246" s="199"/>
      <c r="H246" s="202">
        <v>61.970999999999997</v>
      </c>
      <c r="I246" s="203"/>
      <c r="J246" s="199"/>
      <c r="K246" s="199"/>
      <c r="L246" s="204"/>
      <c r="M246" s="205"/>
      <c r="N246" s="206"/>
      <c r="O246" s="206"/>
      <c r="P246" s="206"/>
      <c r="Q246" s="206"/>
      <c r="R246" s="206"/>
      <c r="S246" s="206"/>
      <c r="T246" s="207"/>
      <c r="AT246" s="208" t="s">
        <v>152</v>
      </c>
      <c r="AU246" s="208" t="s">
        <v>133</v>
      </c>
      <c r="AV246" s="14" t="s">
        <v>133</v>
      </c>
      <c r="AW246" s="14" t="s">
        <v>4</v>
      </c>
      <c r="AX246" s="14" t="s">
        <v>77</v>
      </c>
      <c r="AY246" s="208" t="s">
        <v>126</v>
      </c>
    </row>
    <row r="247" spans="1:65" s="2" customFormat="1" ht="24">
      <c r="A247" s="36"/>
      <c r="B247" s="37"/>
      <c r="C247" s="170" t="s">
        <v>392</v>
      </c>
      <c r="D247" s="170" t="s">
        <v>128</v>
      </c>
      <c r="E247" s="171" t="s">
        <v>393</v>
      </c>
      <c r="F247" s="172" t="s">
        <v>394</v>
      </c>
      <c r="G247" s="173" t="s">
        <v>137</v>
      </c>
      <c r="H247" s="174">
        <v>9.4719999999999995</v>
      </c>
      <c r="I247" s="175"/>
      <c r="J247" s="176">
        <f>ROUND(I247*H247,2)</f>
        <v>0</v>
      </c>
      <c r="K247" s="172" t="s">
        <v>138</v>
      </c>
      <c r="L247" s="41"/>
      <c r="M247" s="177" t="s">
        <v>19</v>
      </c>
      <c r="N247" s="178" t="s">
        <v>44</v>
      </c>
      <c r="O247" s="66"/>
      <c r="P247" s="179">
        <f>O247*H247</f>
        <v>0</v>
      </c>
      <c r="Q247" s="179">
        <v>9.5999999999999992E-3</v>
      </c>
      <c r="R247" s="179">
        <f>Q247*H247</f>
        <v>9.093119999999999E-2</v>
      </c>
      <c r="S247" s="179">
        <v>0</v>
      </c>
      <c r="T247" s="180">
        <f>S247*H247</f>
        <v>0</v>
      </c>
      <c r="U247" s="36"/>
      <c r="V247" s="36"/>
      <c r="W247" s="36"/>
      <c r="X247" s="36"/>
      <c r="Y247" s="36"/>
      <c r="Z247" s="36"/>
      <c r="AA247" s="36"/>
      <c r="AB247" s="36"/>
      <c r="AC247" s="36"/>
      <c r="AD247" s="36"/>
      <c r="AE247" s="36"/>
      <c r="AR247" s="181" t="s">
        <v>132</v>
      </c>
      <c r="AT247" s="181" t="s">
        <v>128</v>
      </c>
      <c r="AU247" s="181" t="s">
        <v>133</v>
      </c>
      <c r="AY247" s="19" t="s">
        <v>126</v>
      </c>
      <c r="BE247" s="182">
        <f>IF(N247="základní",J247,0)</f>
        <v>0</v>
      </c>
      <c r="BF247" s="182">
        <f>IF(N247="snížená",J247,0)</f>
        <v>0</v>
      </c>
      <c r="BG247" s="182">
        <f>IF(N247="zákl. přenesená",J247,0)</f>
        <v>0</v>
      </c>
      <c r="BH247" s="182">
        <f>IF(N247="sníž. přenesená",J247,0)</f>
        <v>0</v>
      </c>
      <c r="BI247" s="182">
        <f>IF(N247="nulová",J247,0)</f>
        <v>0</v>
      </c>
      <c r="BJ247" s="19" t="s">
        <v>133</v>
      </c>
      <c r="BK247" s="182">
        <f>ROUND(I247*H247,2)</f>
        <v>0</v>
      </c>
      <c r="BL247" s="19" t="s">
        <v>132</v>
      </c>
      <c r="BM247" s="181" t="s">
        <v>395</v>
      </c>
    </row>
    <row r="248" spans="1:65" s="2" customFormat="1" ht="175.5">
      <c r="A248" s="36"/>
      <c r="B248" s="37"/>
      <c r="C248" s="38"/>
      <c r="D248" s="183" t="s">
        <v>140</v>
      </c>
      <c r="E248" s="38"/>
      <c r="F248" s="184" t="s">
        <v>373</v>
      </c>
      <c r="G248" s="38"/>
      <c r="H248" s="38"/>
      <c r="I248" s="185"/>
      <c r="J248" s="38"/>
      <c r="K248" s="38"/>
      <c r="L248" s="41"/>
      <c r="M248" s="186"/>
      <c r="N248" s="187"/>
      <c r="O248" s="66"/>
      <c r="P248" s="66"/>
      <c r="Q248" s="66"/>
      <c r="R248" s="66"/>
      <c r="S248" s="66"/>
      <c r="T248" s="67"/>
      <c r="U248" s="36"/>
      <c r="V248" s="36"/>
      <c r="W248" s="36"/>
      <c r="X248" s="36"/>
      <c r="Y248" s="36"/>
      <c r="Z248" s="36"/>
      <c r="AA248" s="36"/>
      <c r="AB248" s="36"/>
      <c r="AC248" s="36"/>
      <c r="AD248" s="36"/>
      <c r="AE248" s="36"/>
      <c r="AT248" s="19" t="s">
        <v>140</v>
      </c>
      <c r="AU248" s="19" t="s">
        <v>133</v>
      </c>
    </row>
    <row r="249" spans="1:65" s="14" customFormat="1" ht="11.25">
      <c r="B249" s="198"/>
      <c r="C249" s="199"/>
      <c r="D249" s="183" t="s">
        <v>152</v>
      </c>
      <c r="E249" s="200" t="s">
        <v>19</v>
      </c>
      <c r="F249" s="201" t="s">
        <v>396</v>
      </c>
      <c r="G249" s="199"/>
      <c r="H249" s="202">
        <v>2.8</v>
      </c>
      <c r="I249" s="203"/>
      <c r="J249" s="199"/>
      <c r="K249" s="199"/>
      <c r="L249" s="204"/>
      <c r="M249" s="205"/>
      <c r="N249" s="206"/>
      <c r="O249" s="206"/>
      <c r="P249" s="206"/>
      <c r="Q249" s="206"/>
      <c r="R249" s="206"/>
      <c r="S249" s="206"/>
      <c r="T249" s="207"/>
      <c r="AT249" s="208" t="s">
        <v>152</v>
      </c>
      <c r="AU249" s="208" t="s">
        <v>133</v>
      </c>
      <c r="AV249" s="14" t="s">
        <v>133</v>
      </c>
      <c r="AW249" s="14" t="s">
        <v>33</v>
      </c>
      <c r="AX249" s="14" t="s">
        <v>72</v>
      </c>
      <c r="AY249" s="208" t="s">
        <v>126</v>
      </c>
    </row>
    <row r="250" spans="1:65" s="14" customFormat="1" ht="11.25">
      <c r="B250" s="198"/>
      <c r="C250" s="199"/>
      <c r="D250" s="183" t="s">
        <v>152</v>
      </c>
      <c r="E250" s="200" t="s">
        <v>19</v>
      </c>
      <c r="F250" s="201" t="s">
        <v>397</v>
      </c>
      <c r="G250" s="199"/>
      <c r="H250" s="202">
        <v>6.5519999999999996</v>
      </c>
      <c r="I250" s="203"/>
      <c r="J250" s="199"/>
      <c r="K250" s="199"/>
      <c r="L250" s="204"/>
      <c r="M250" s="205"/>
      <c r="N250" s="206"/>
      <c r="O250" s="206"/>
      <c r="P250" s="206"/>
      <c r="Q250" s="206"/>
      <c r="R250" s="206"/>
      <c r="S250" s="206"/>
      <c r="T250" s="207"/>
      <c r="AT250" s="208" t="s">
        <v>152</v>
      </c>
      <c r="AU250" s="208" t="s">
        <v>133</v>
      </c>
      <c r="AV250" s="14" t="s">
        <v>133</v>
      </c>
      <c r="AW250" s="14" t="s">
        <v>33</v>
      </c>
      <c r="AX250" s="14" t="s">
        <v>72</v>
      </c>
      <c r="AY250" s="208" t="s">
        <v>126</v>
      </c>
    </row>
    <row r="251" spans="1:65" s="14" customFormat="1" ht="11.25">
      <c r="B251" s="198"/>
      <c r="C251" s="199"/>
      <c r="D251" s="183" t="s">
        <v>152</v>
      </c>
      <c r="E251" s="200" t="s">
        <v>19</v>
      </c>
      <c r="F251" s="201" t="s">
        <v>398</v>
      </c>
      <c r="G251" s="199"/>
      <c r="H251" s="202">
        <v>0.12</v>
      </c>
      <c r="I251" s="203"/>
      <c r="J251" s="199"/>
      <c r="K251" s="199"/>
      <c r="L251" s="204"/>
      <c r="M251" s="205"/>
      <c r="N251" s="206"/>
      <c r="O251" s="206"/>
      <c r="P251" s="206"/>
      <c r="Q251" s="206"/>
      <c r="R251" s="206"/>
      <c r="S251" s="206"/>
      <c r="T251" s="207"/>
      <c r="AT251" s="208" t="s">
        <v>152</v>
      </c>
      <c r="AU251" s="208" t="s">
        <v>133</v>
      </c>
      <c r="AV251" s="14" t="s">
        <v>133</v>
      </c>
      <c r="AW251" s="14" t="s">
        <v>33</v>
      </c>
      <c r="AX251" s="14" t="s">
        <v>72</v>
      </c>
      <c r="AY251" s="208" t="s">
        <v>126</v>
      </c>
    </row>
    <row r="252" spans="1:65" s="15" customFormat="1" ht="11.25">
      <c r="B252" s="209"/>
      <c r="C252" s="210"/>
      <c r="D252" s="183" t="s">
        <v>152</v>
      </c>
      <c r="E252" s="211" t="s">
        <v>19</v>
      </c>
      <c r="F252" s="212" t="s">
        <v>174</v>
      </c>
      <c r="G252" s="210"/>
      <c r="H252" s="213">
        <v>9.4719999999999995</v>
      </c>
      <c r="I252" s="214"/>
      <c r="J252" s="210"/>
      <c r="K252" s="210"/>
      <c r="L252" s="215"/>
      <c r="M252" s="216"/>
      <c r="N252" s="217"/>
      <c r="O252" s="217"/>
      <c r="P252" s="217"/>
      <c r="Q252" s="217"/>
      <c r="R252" s="217"/>
      <c r="S252" s="217"/>
      <c r="T252" s="218"/>
      <c r="AT252" s="219" t="s">
        <v>152</v>
      </c>
      <c r="AU252" s="219" t="s">
        <v>133</v>
      </c>
      <c r="AV252" s="15" t="s">
        <v>132</v>
      </c>
      <c r="AW252" s="15" t="s">
        <v>33</v>
      </c>
      <c r="AX252" s="15" t="s">
        <v>77</v>
      </c>
      <c r="AY252" s="219" t="s">
        <v>126</v>
      </c>
    </row>
    <row r="253" spans="1:65" s="2" customFormat="1" ht="16.5" customHeight="1">
      <c r="A253" s="36"/>
      <c r="B253" s="37"/>
      <c r="C253" s="220" t="s">
        <v>399</v>
      </c>
      <c r="D253" s="220" t="s">
        <v>216</v>
      </c>
      <c r="E253" s="221" t="s">
        <v>400</v>
      </c>
      <c r="F253" s="222" t="s">
        <v>401</v>
      </c>
      <c r="G253" s="223" t="s">
        <v>137</v>
      </c>
      <c r="H253" s="224">
        <v>9.9459999999999997</v>
      </c>
      <c r="I253" s="225"/>
      <c r="J253" s="226">
        <f>ROUND(I253*H253,2)</f>
        <v>0</v>
      </c>
      <c r="K253" s="222" t="s">
        <v>138</v>
      </c>
      <c r="L253" s="227"/>
      <c r="M253" s="228" t="s">
        <v>19</v>
      </c>
      <c r="N253" s="229" t="s">
        <v>44</v>
      </c>
      <c r="O253" s="66"/>
      <c r="P253" s="179">
        <f>O253*H253</f>
        <v>0</v>
      </c>
      <c r="Q253" s="179">
        <v>1.7999999999999999E-2</v>
      </c>
      <c r="R253" s="179">
        <f>Q253*H253</f>
        <v>0.17902799999999999</v>
      </c>
      <c r="S253" s="179">
        <v>0</v>
      </c>
      <c r="T253" s="180">
        <f>S253*H253</f>
        <v>0</v>
      </c>
      <c r="U253" s="36"/>
      <c r="V253" s="36"/>
      <c r="W253" s="36"/>
      <c r="X253" s="36"/>
      <c r="Y253" s="36"/>
      <c r="Z253" s="36"/>
      <c r="AA253" s="36"/>
      <c r="AB253" s="36"/>
      <c r="AC253" s="36"/>
      <c r="AD253" s="36"/>
      <c r="AE253" s="36"/>
      <c r="AR253" s="181" t="s">
        <v>175</v>
      </c>
      <c r="AT253" s="181" t="s">
        <v>216</v>
      </c>
      <c r="AU253" s="181" t="s">
        <v>133</v>
      </c>
      <c r="AY253" s="19" t="s">
        <v>126</v>
      </c>
      <c r="BE253" s="182">
        <f>IF(N253="základní",J253,0)</f>
        <v>0</v>
      </c>
      <c r="BF253" s="182">
        <f>IF(N253="snížená",J253,0)</f>
        <v>0</v>
      </c>
      <c r="BG253" s="182">
        <f>IF(N253="zákl. přenesená",J253,0)</f>
        <v>0</v>
      </c>
      <c r="BH253" s="182">
        <f>IF(N253="sníž. přenesená",J253,0)</f>
        <v>0</v>
      </c>
      <c r="BI253" s="182">
        <f>IF(N253="nulová",J253,0)</f>
        <v>0</v>
      </c>
      <c r="BJ253" s="19" t="s">
        <v>133</v>
      </c>
      <c r="BK253" s="182">
        <f>ROUND(I253*H253,2)</f>
        <v>0</v>
      </c>
      <c r="BL253" s="19" t="s">
        <v>132</v>
      </c>
      <c r="BM253" s="181" t="s">
        <v>402</v>
      </c>
    </row>
    <row r="254" spans="1:65" s="14" customFormat="1" ht="11.25">
      <c r="B254" s="198"/>
      <c r="C254" s="199"/>
      <c r="D254" s="183" t="s">
        <v>152</v>
      </c>
      <c r="E254" s="199"/>
      <c r="F254" s="201" t="s">
        <v>403</v>
      </c>
      <c r="G254" s="199"/>
      <c r="H254" s="202">
        <v>9.9459999999999997</v>
      </c>
      <c r="I254" s="203"/>
      <c r="J254" s="199"/>
      <c r="K254" s="199"/>
      <c r="L254" s="204"/>
      <c r="M254" s="205"/>
      <c r="N254" s="206"/>
      <c r="O254" s="206"/>
      <c r="P254" s="206"/>
      <c r="Q254" s="206"/>
      <c r="R254" s="206"/>
      <c r="S254" s="206"/>
      <c r="T254" s="207"/>
      <c r="AT254" s="208" t="s">
        <v>152</v>
      </c>
      <c r="AU254" s="208" t="s">
        <v>133</v>
      </c>
      <c r="AV254" s="14" t="s">
        <v>133</v>
      </c>
      <c r="AW254" s="14" t="s">
        <v>4</v>
      </c>
      <c r="AX254" s="14" t="s">
        <v>77</v>
      </c>
      <c r="AY254" s="208" t="s">
        <v>126</v>
      </c>
    </row>
    <row r="255" spans="1:65" s="2" customFormat="1" ht="24">
      <c r="A255" s="36"/>
      <c r="B255" s="37"/>
      <c r="C255" s="170" t="s">
        <v>404</v>
      </c>
      <c r="D255" s="170" t="s">
        <v>128</v>
      </c>
      <c r="E255" s="171" t="s">
        <v>405</v>
      </c>
      <c r="F255" s="172" t="s">
        <v>406</v>
      </c>
      <c r="G255" s="173" t="s">
        <v>137</v>
      </c>
      <c r="H255" s="174">
        <v>64.239999999999995</v>
      </c>
      <c r="I255" s="175"/>
      <c r="J255" s="176">
        <f>ROUND(I255*H255,2)</f>
        <v>0</v>
      </c>
      <c r="K255" s="172" t="s">
        <v>138</v>
      </c>
      <c r="L255" s="41"/>
      <c r="M255" s="177" t="s">
        <v>19</v>
      </c>
      <c r="N255" s="178" t="s">
        <v>44</v>
      </c>
      <c r="O255" s="66"/>
      <c r="P255" s="179">
        <f>O255*H255</f>
        <v>0</v>
      </c>
      <c r="Q255" s="179">
        <v>6.0000000000000002E-5</v>
      </c>
      <c r="R255" s="179">
        <f>Q255*H255</f>
        <v>3.8543999999999996E-3</v>
      </c>
      <c r="S255" s="179">
        <v>0</v>
      </c>
      <c r="T255" s="180">
        <f>S255*H255</f>
        <v>0</v>
      </c>
      <c r="U255" s="36"/>
      <c r="V255" s="36"/>
      <c r="W255" s="36"/>
      <c r="X255" s="36"/>
      <c r="Y255" s="36"/>
      <c r="Z255" s="36"/>
      <c r="AA255" s="36"/>
      <c r="AB255" s="36"/>
      <c r="AC255" s="36"/>
      <c r="AD255" s="36"/>
      <c r="AE255" s="36"/>
      <c r="AR255" s="181" t="s">
        <v>132</v>
      </c>
      <c r="AT255" s="181" t="s">
        <v>128</v>
      </c>
      <c r="AU255" s="181" t="s">
        <v>133</v>
      </c>
      <c r="AY255" s="19" t="s">
        <v>126</v>
      </c>
      <c r="BE255" s="182">
        <f>IF(N255="základní",J255,0)</f>
        <v>0</v>
      </c>
      <c r="BF255" s="182">
        <f>IF(N255="snížená",J255,0)</f>
        <v>0</v>
      </c>
      <c r="BG255" s="182">
        <f>IF(N255="zákl. přenesená",J255,0)</f>
        <v>0</v>
      </c>
      <c r="BH255" s="182">
        <f>IF(N255="sníž. přenesená",J255,0)</f>
        <v>0</v>
      </c>
      <c r="BI255" s="182">
        <f>IF(N255="nulová",J255,0)</f>
        <v>0</v>
      </c>
      <c r="BJ255" s="19" t="s">
        <v>133</v>
      </c>
      <c r="BK255" s="182">
        <f>ROUND(I255*H255,2)</f>
        <v>0</v>
      </c>
      <c r="BL255" s="19" t="s">
        <v>132</v>
      </c>
      <c r="BM255" s="181" t="s">
        <v>407</v>
      </c>
    </row>
    <row r="256" spans="1:65" s="2" customFormat="1" ht="175.5">
      <c r="A256" s="36"/>
      <c r="B256" s="37"/>
      <c r="C256" s="38"/>
      <c r="D256" s="183" t="s">
        <v>140</v>
      </c>
      <c r="E256" s="38"/>
      <c r="F256" s="184" t="s">
        <v>373</v>
      </c>
      <c r="G256" s="38"/>
      <c r="H256" s="38"/>
      <c r="I256" s="185"/>
      <c r="J256" s="38"/>
      <c r="K256" s="38"/>
      <c r="L256" s="41"/>
      <c r="M256" s="186"/>
      <c r="N256" s="187"/>
      <c r="O256" s="66"/>
      <c r="P256" s="66"/>
      <c r="Q256" s="66"/>
      <c r="R256" s="66"/>
      <c r="S256" s="66"/>
      <c r="T256" s="67"/>
      <c r="U256" s="36"/>
      <c r="V256" s="36"/>
      <c r="W256" s="36"/>
      <c r="X256" s="36"/>
      <c r="Y256" s="36"/>
      <c r="Z256" s="36"/>
      <c r="AA256" s="36"/>
      <c r="AB256" s="36"/>
      <c r="AC256" s="36"/>
      <c r="AD256" s="36"/>
      <c r="AE256" s="36"/>
      <c r="AT256" s="19" t="s">
        <v>140</v>
      </c>
      <c r="AU256" s="19" t="s">
        <v>133</v>
      </c>
    </row>
    <row r="257" spans="1:65" s="14" customFormat="1" ht="11.25">
      <c r="B257" s="198"/>
      <c r="C257" s="199"/>
      <c r="D257" s="183" t="s">
        <v>152</v>
      </c>
      <c r="E257" s="200" t="s">
        <v>19</v>
      </c>
      <c r="F257" s="201" t="s">
        <v>408</v>
      </c>
      <c r="G257" s="199"/>
      <c r="H257" s="202">
        <v>64.239999999999995</v>
      </c>
      <c r="I257" s="203"/>
      <c r="J257" s="199"/>
      <c r="K257" s="199"/>
      <c r="L257" s="204"/>
      <c r="M257" s="205"/>
      <c r="N257" s="206"/>
      <c r="O257" s="206"/>
      <c r="P257" s="206"/>
      <c r="Q257" s="206"/>
      <c r="R257" s="206"/>
      <c r="S257" s="206"/>
      <c r="T257" s="207"/>
      <c r="AT257" s="208" t="s">
        <v>152</v>
      </c>
      <c r="AU257" s="208" t="s">
        <v>133</v>
      </c>
      <c r="AV257" s="14" t="s">
        <v>133</v>
      </c>
      <c r="AW257" s="14" t="s">
        <v>33</v>
      </c>
      <c r="AX257" s="14" t="s">
        <v>77</v>
      </c>
      <c r="AY257" s="208" t="s">
        <v>126</v>
      </c>
    </row>
    <row r="258" spans="1:65" s="2" customFormat="1" ht="24">
      <c r="A258" s="36"/>
      <c r="B258" s="37"/>
      <c r="C258" s="170" t="s">
        <v>409</v>
      </c>
      <c r="D258" s="170" t="s">
        <v>128</v>
      </c>
      <c r="E258" s="171" t="s">
        <v>410</v>
      </c>
      <c r="F258" s="172" t="s">
        <v>411</v>
      </c>
      <c r="G258" s="173" t="s">
        <v>137</v>
      </c>
      <c r="H258" s="174">
        <v>9.4719999999999995</v>
      </c>
      <c r="I258" s="175"/>
      <c r="J258" s="176">
        <f>ROUND(I258*H258,2)</f>
        <v>0</v>
      </c>
      <c r="K258" s="172" t="s">
        <v>138</v>
      </c>
      <c r="L258" s="41"/>
      <c r="M258" s="177" t="s">
        <v>19</v>
      </c>
      <c r="N258" s="178" t="s">
        <v>44</v>
      </c>
      <c r="O258" s="66"/>
      <c r="P258" s="179">
        <f>O258*H258</f>
        <v>0</v>
      </c>
      <c r="Q258" s="179">
        <v>6.0000000000000002E-5</v>
      </c>
      <c r="R258" s="179">
        <f>Q258*H258</f>
        <v>5.6831999999999998E-4</v>
      </c>
      <c r="S258" s="179">
        <v>0</v>
      </c>
      <c r="T258" s="180">
        <f>S258*H258</f>
        <v>0</v>
      </c>
      <c r="U258" s="36"/>
      <c r="V258" s="36"/>
      <c r="W258" s="36"/>
      <c r="X258" s="36"/>
      <c r="Y258" s="36"/>
      <c r="Z258" s="36"/>
      <c r="AA258" s="36"/>
      <c r="AB258" s="36"/>
      <c r="AC258" s="36"/>
      <c r="AD258" s="36"/>
      <c r="AE258" s="36"/>
      <c r="AR258" s="181" t="s">
        <v>132</v>
      </c>
      <c r="AT258" s="181" t="s">
        <v>128</v>
      </c>
      <c r="AU258" s="181" t="s">
        <v>133</v>
      </c>
      <c r="AY258" s="19" t="s">
        <v>126</v>
      </c>
      <c r="BE258" s="182">
        <f>IF(N258="základní",J258,0)</f>
        <v>0</v>
      </c>
      <c r="BF258" s="182">
        <f>IF(N258="snížená",J258,0)</f>
        <v>0</v>
      </c>
      <c r="BG258" s="182">
        <f>IF(N258="zákl. přenesená",J258,0)</f>
        <v>0</v>
      </c>
      <c r="BH258" s="182">
        <f>IF(N258="sníž. přenesená",J258,0)</f>
        <v>0</v>
      </c>
      <c r="BI258" s="182">
        <f>IF(N258="nulová",J258,0)</f>
        <v>0</v>
      </c>
      <c r="BJ258" s="19" t="s">
        <v>133</v>
      </c>
      <c r="BK258" s="182">
        <f>ROUND(I258*H258,2)</f>
        <v>0</v>
      </c>
      <c r="BL258" s="19" t="s">
        <v>132</v>
      </c>
      <c r="BM258" s="181" t="s">
        <v>412</v>
      </c>
    </row>
    <row r="259" spans="1:65" s="2" customFormat="1" ht="175.5">
      <c r="A259" s="36"/>
      <c r="B259" s="37"/>
      <c r="C259" s="38"/>
      <c r="D259" s="183" t="s">
        <v>140</v>
      </c>
      <c r="E259" s="38"/>
      <c r="F259" s="184" t="s">
        <v>373</v>
      </c>
      <c r="G259" s="38"/>
      <c r="H259" s="38"/>
      <c r="I259" s="185"/>
      <c r="J259" s="38"/>
      <c r="K259" s="38"/>
      <c r="L259" s="41"/>
      <c r="M259" s="186"/>
      <c r="N259" s="187"/>
      <c r="O259" s="66"/>
      <c r="P259" s="66"/>
      <c r="Q259" s="66"/>
      <c r="R259" s="66"/>
      <c r="S259" s="66"/>
      <c r="T259" s="67"/>
      <c r="U259" s="36"/>
      <c r="V259" s="36"/>
      <c r="W259" s="36"/>
      <c r="X259" s="36"/>
      <c r="Y259" s="36"/>
      <c r="Z259" s="36"/>
      <c r="AA259" s="36"/>
      <c r="AB259" s="36"/>
      <c r="AC259" s="36"/>
      <c r="AD259" s="36"/>
      <c r="AE259" s="36"/>
      <c r="AT259" s="19" t="s">
        <v>140</v>
      </c>
      <c r="AU259" s="19" t="s">
        <v>133</v>
      </c>
    </row>
    <row r="260" spans="1:65" s="2" customFormat="1" ht="24">
      <c r="A260" s="36"/>
      <c r="B260" s="37"/>
      <c r="C260" s="170" t="s">
        <v>413</v>
      </c>
      <c r="D260" s="170" t="s">
        <v>128</v>
      </c>
      <c r="E260" s="171" t="s">
        <v>414</v>
      </c>
      <c r="F260" s="172" t="s">
        <v>415</v>
      </c>
      <c r="G260" s="173" t="s">
        <v>137</v>
      </c>
      <c r="H260" s="174">
        <v>0.86399999999999999</v>
      </c>
      <c r="I260" s="175"/>
      <c r="J260" s="176">
        <f>ROUND(I260*H260,2)</f>
        <v>0</v>
      </c>
      <c r="K260" s="172" t="s">
        <v>138</v>
      </c>
      <c r="L260" s="41"/>
      <c r="M260" s="177" t="s">
        <v>19</v>
      </c>
      <c r="N260" s="178" t="s">
        <v>44</v>
      </c>
      <c r="O260" s="66"/>
      <c r="P260" s="179">
        <f>O260*H260</f>
        <v>0</v>
      </c>
      <c r="Q260" s="179">
        <v>4.3800000000000002E-3</v>
      </c>
      <c r="R260" s="179">
        <f>Q260*H260</f>
        <v>3.7843200000000003E-3</v>
      </c>
      <c r="S260" s="179">
        <v>0</v>
      </c>
      <c r="T260" s="180">
        <f>S260*H260</f>
        <v>0</v>
      </c>
      <c r="U260" s="36"/>
      <c r="V260" s="36"/>
      <c r="W260" s="36"/>
      <c r="X260" s="36"/>
      <c r="Y260" s="36"/>
      <c r="Z260" s="36"/>
      <c r="AA260" s="36"/>
      <c r="AB260" s="36"/>
      <c r="AC260" s="36"/>
      <c r="AD260" s="36"/>
      <c r="AE260" s="36"/>
      <c r="AR260" s="181" t="s">
        <v>132</v>
      </c>
      <c r="AT260" s="181" t="s">
        <v>128</v>
      </c>
      <c r="AU260" s="181" t="s">
        <v>133</v>
      </c>
      <c r="AY260" s="19" t="s">
        <v>126</v>
      </c>
      <c r="BE260" s="182">
        <f>IF(N260="základní",J260,0)</f>
        <v>0</v>
      </c>
      <c r="BF260" s="182">
        <f>IF(N260="snížená",J260,0)</f>
        <v>0</v>
      </c>
      <c r="BG260" s="182">
        <f>IF(N260="zákl. přenesená",J260,0)</f>
        <v>0</v>
      </c>
      <c r="BH260" s="182">
        <f>IF(N260="sníž. přenesená",J260,0)</f>
        <v>0</v>
      </c>
      <c r="BI260" s="182">
        <f>IF(N260="nulová",J260,0)</f>
        <v>0</v>
      </c>
      <c r="BJ260" s="19" t="s">
        <v>133</v>
      </c>
      <c r="BK260" s="182">
        <f>ROUND(I260*H260,2)</f>
        <v>0</v>
      </c>
      <c r="BL260" s="19" t="s">
        <v>132</v>
      </c>
      <c r="BM260" s="181" t="s">
        <v>416</v>
      </c>
    </row>
    <row r="261" spans="1:65" s="2" customFormat="1" ht="29.25">
      <c r="A261" s="36"/>
      <c r="B261" s="37"/>
      <c r="C261" s="38"/>
      <c r="D261" s="183" t="s">
        <v>140</v>
      </c>
      <c r="E261" s="38"/>
      <c r="F261" s="184" t="s">
        <v>417</v>
      </c>
      <c r="G261" s="38"/>
      <c r="H261" s="38"/>
      <c r="I261" s="185"/>
      <c r="J261" s="38"/>
      <c r="K261" s="38"/>
      <c r="L261" s="41"/>
      <c r="M261" s="186"/>
      <c r="N261" s="187"/>
      <c r="O261" s="66"/>
      <c r="P261" s="66"/>
      <c r="Q261" s="66"/>
      <c r="R261" s="66"/>
      <c r="S261" s="66"/>
      <c r="T261" s="67"/>
      <c r="U261" s="36"/>
      <c r="V261" s="36"/>
      <c r="W261" s="36"/>
      <c r="X261" s="36"/>
      <c r="Y261" s="36"/>
      <c r="Z261" s="36"/>
      <c r="AA261" s="36"/>
      <c r="AB261" s="36"/>
      <c r="AC261" s="36"/>
      <c r="AD261" s="36"/>
      <c r="AE261" s="36"/>
      <c r="AT261" s="19" t="s">
        <v>140</v>
      </c>
      <c r="AU261" s="19" t="s">
        <v>133</v>
      </c>
    </row>
    <row r="262" spans="1:65" s="13" customFormat="1" ht="11.25">
      <c r="B262" s="188"/>
      <c r="C262" s="189"/>
      <c r="D262" s="183" t="s">
        <v>152</v>
      </c>
      <c r="E262" s="190" t="s">
        <v>19</v>
      </c>
      <c r="F262" s="191" t="s">
        <v>418</v>
      </c>
      <c r="G262" s="189"/>
      <c r="H262" s="190" t="s">
        <v>19</v>
      </c>
      <c r="I262" s="192"/>
      <c r="J262" s="189"/>
      <c r="K262" s="189"/>
      <c r="L262" s="193"/>
      <c r="M262" s="194"/>
      <c r="N262" s="195"/>
      <c r="O262" s="195"/>
      <c r="P262" s="195"/>
      <c r="Q262" s="195"/>
      <c r="R262" s="195"/>
      <c r="S262" s="195"/>
      <c r="T262" s="196"/>
      <c r="AT262" s="197" t="s">
        <v>152</v>
      </c>
      <c r="AU262" s="197" t="s">
        <v>133</v>
      </c>
      <c r="AV262" s="13" t="s">
        <v>77</v>
      </c>
      <c r="AW262" s="13" t="s">
        <v>33</v>
      </c>
      <c r="AX262" s="13" t="s">
        <v>72</v>
      </c>
      <c r="AY262" s="197" t="s">
        <v>126</v>
      </c>
    </row>
    <row r="263" spans="1:65" s="14" customFormat="1" ht="11.25">
      <c r="B263" s="198"/>
      <c r="C263" s="199"/>
      <c r="D263" s="183" t="s">
        <v>152</v>
      </c>
      <c r="E263" s="200" t="s">
        <v>19</v>
      </c>
      <c r="F263" s="201" t="s">
        <v>419</v>
      </c>
      <c r="G263" s="199"/>
      <c r="H263" s="202">
        <v>0.86399999999999999</v>
      </c>
      <c r="I263" s="203"/>
      <c r="J263" s="199"/>
      <c r="K263" s="199"/>
      <c r="L263" s="204"/>
      <c r="M263" s="205"/>
      <c r="N263" s="206"/>
      <c r="O263" s="206"/>
      <c r="P263" s="206"/>
      <c r="Q263" s="206"/>
      <c r="R263" s="206"/>
      <c r="S263" s="206"/>
      <c r="T263" s="207"/>
      <c r="AT263" s="208" t="s">
        <v>152</v>
      </c>
      <c r="AU263" s="208" t="s">
        <v>133</v>
      </c>
      <c r="AV263" s="14" t="s">
        <v>133</v>
      </c>
      <c r="AW263" s="14" t="s">
        <v>33</v>
      </c>
      <c r="AX263" s="14" t="s">
        <v>77</v>
      </c>
      <c r="AY263" s="208" t="s">
        <v>126</v>
      </c>
    </row>
    <row r="264" spans="1:65" s="2" customFormat="1" ht="24">
      <c r="A264" s="36"/>
      <c r="B264" s="37"/>
      <c r="C264" s="170" t="s">
        <v>420</v>
      </c>
      <c r="D264" s="170" t="s">
        <v>128</v>
      </c>
      <c r="E264" s="171" t="s">
        <v>421</v>
      </c>
      <c r="F264" s="172" t="s">
        <v>422</v>
      </c>
      <c r="G264" s="173" t="s">
        <v>149</v>
      </c>
      <c r="H264" s="174">
        <v>33.799999999999997</v>
      </c>
      <c r="I264" s="175"/>
      <c r="J264" s="176">
        <f>ROUND(I264*H264,2)</f>
        <v>0</v>
      </c>
      <c r="K264" s="172" t="s">
        <v>138</v>
      </c>
      <c r="L264" s="41"/>
      <c r="M264" s="177" t="s">
        <v>19</v>
      </c>
      <c r="N264" s="178" t="s">
        <v>44</v>
      </c>
      <c r="O264" s="66"/>
      <c r="P264" s="179">
        <f>O264*H264</f>
        <v>0</v>
      </c>
      <c r="Q264" s="179">
        <v>0</v>
      </c>
      <c r="R264" s="179">
        <f>Q264*H264</f>
        <v>0</v>
      </c>
      <c r="S264" s="179">
        <v>0</v>
      </c>
      <c r="T264" s="180">
        <f>S264*H264</f>
        <v>0</v>
      </c>
      <c r="U264" s="36"/>
      <c r="V264" s="36"/>
      <c r="W264" s="36"/>
      <c r="X264" s="36"/>
      <c r="Y264" s="36"/>
      <c r="Z264" s="36"/>
      <c r="AA264" s="36"/>
      <c r="AB264" s="36"/>
      <c r="AC264" s="36"/>
      <c r="AD264" s="36"/>
      <c r="AE264" s="36"/>
      <c r="AR264" s="181" t="s">
        <v>132</v>
      </c>
      <c r="AT264" s="181" t="s">
        <v>128</v>
      </c>
      <c r="AU264" s="181" t="s">
        <v>133</v>
      </c>
      <c r="AY264" s="19" t="s">
        <v>126</v>
      </c>
      <c r="BE264" s="182">
        <f>IF(N264="základní",J264,0)</f>
        <v>0</v>
      </c>
      <c r="BF264" s="182">
        <f>IF(N264="snížená",J264,0)</f>
        <v>0</v>
      </c>
      <c r="BG264" s="182">
        <f>IF(N264="zákl. přenesená",J264,0)</f>
        <v>0</v>
      </c>
      <c r="BH264" s="182">
        <f>IF(N264="sníž. přenesená",J264,0)</f>
        <v>0</v>
      </c>
      <c r="BI264" s="182">
        <f>IF(N264="nulová",J264,0)</f>
        <v>0</v>
      </c>
      <c r="BJ264" s="19" t="s">
        <v>133</v>
      </c>
      <c r="BK264" s="182">
        <f>ROUND(I264*H264,2)</f>
        <v>0</v>
      </c>
      <c r="BL264" s="19" t="s">
        <v>132</v>
      </c>
      <c r="BM264" s="181" t="s">
        <v>423</v>
      </c>
    </row>
    <row r="265" spans="1:65" s="2" customFormat="1" ht="58.5">
      <c r="A265" s="36"/>
      <c r="B265" s="37"/>
      <c r="C265" s="38"/>
      <c r="D265" s="183" t="s">
        <v>140</v>
      </c>
      <c r="E265" s="38"/>
      <c r="F265" s="184" t="s">
        <v>424</v>
      </c>
      <c r="G265" s="38"/>
      <c r="H265" s="38"/>
      <c r="I265" s="185"/>
      <c r="J265" s="38"/>
      <c r="K265" s="38"/>
      <c r="L265" s="41"/>
      <c r="M265" s="186"/>
      <c r="N265" s="187"/>
      <c r="O265" s="66"/>
      <c r="P265" s="66"/>
      <c r="Q265" s="66"/>
      <c r="R265" s="66"/>
      <c r="S265" s="66"/>
      <c r="T265" s="67"/>
      <c r="U265" s="36"/>
      <c r="V265" s="36"/>
      <c r="W265" s="36"/>
      <c r="X265" s="36"/>
      <c r="Y265" s="36"/>
      <c r="Z265" s="36"/>
      <c r="AA265" s="36"/>
      <c r="AB265" s="36"/>
      <c r="AC265" s="36"/>
      <c r="AD265" s="36"/>
      <c r="AE265" s="36"/>
      <c r="AT265" s="19" t="s">
        <v>140</v>
      </c>
      <c r="AU265" s="19" t="s">
        <v>133</v>
      </c>
    </row>
    <row r="266" spans="1:65" s="14" customFormat="1" ht="11.25">
      <c r="B266" s="198"/>
      <c r="C266" s="199"/>
      <c r="D266" s="183" t="s">
        <v>152</v>
      </c>
      <c r="E266" s="200" t="s">
        <v>19</v>
      </c>
      <c r="F266" s="201" t="s">
        <v>425</v>
      </c>
      <c r="G266" s="199"/>
      <c r="H266" s="202">
        <v>33.799999999999997</v>
      </c>
      <c r="I266" s="203"/>
      <c r="J266" s="199"/>
      <c r="K266" s="199"/>
      <c r="L266" s="204"/>
      <c r="M266" s="205"/>
      <c r="N266" s="206"/>
      <c r="O266" s="206"/>
      <c r="P266" s="206"/>
      <c r="Q266" s="206"/>
      <c r="R266" s="206"/>
      <c r="S266" s="206"/>
      <c r="T266" s="207"/>
      <c r="AT266" s="208" t="s">
        <v>152</v>
      </c>
      <c r="AU266" s="208" t="s">
        <v>133</v>
      </c>
      <c r="AV266" s="14" t="s">
        <v>133</v>
      </c>
      <c r="AW266" s="14" t="s">
        <v>33</v>
      </c>
      <c r="AX266" s="14" t="s">
        <v>77</v>
      </c>
      <c r="AY266" s="208" t="s">
        <v>126</v>
      </c>
    </row>
    <row r="267" spans="1:65" s="2" customFormat="1" ht="16.5" customHeight="1">
      <c r="A267" s="36"/>
      <c r="B267" s="37"/>
      <c r="C267" s="220" t="s">
        <v>426</v>
      </c>
      <c r="D267" s="220" t="s">
        <v>216</v>
      </c>
      <c r="E267" s="221" t="s">
        <v>427</v>
      </c>
      <c r="F267" s="222" t="s">
        <v>428</v>
      </c>
      <c r="G267" s="223" t="s">
        <v>149</v>
      </c>
      <c r="H267" s="224">
        <v>40.56</v>
      </c>
      <c r="I267" s="225"/>
      <c r="J267" s="226">
        <f>ROUND(I267*H267,2)</f>
        <v>0</v>
      </c>
      <c r="K267" s="222" t="s">
        <v>138</v>
      </c>
      <c r="L267" s="227"/>
      <c r="M267" s="228" t="s">
        <v>19</v>
      </c>
      <c r="N267" s="229" t="s">
        <v>44</v>
      </c>
      <c r="O267" s="66"/>
      <c r="P267" s="179">
        <f>O267*H267</f>
        <v>0</v>
      </c>
      <c r="Q267" s="179">
        <v>3.0000000000000001E-5</v>
      </c>
      <c r="R267" s="179">
        <f>Q267*H267</f>
        <v>1.2168000000000001E-3</v>
      </c>
      <c r="S267" s="179">
        <v>0</v>
      </c>
      <c r="T267" s="180">
        <f>S267*H267</f>
        <v>0</v>
      </c>
      <c r="U267" s="36"/>
      <c r="V267" s="36"/>
      <c r="W267" s="36"/>
      <c r="X267" s="36"/>
      <c r="Y267" s="36"/>
      <c r="Z267" s="36"/>
      <c r="AA267" s="36"/>
      <c r="AB267" s="36"/>
      <c r="AC267" s="36"/>
      <c r="AD267" s="36"/>
      <c r="AE267" s="36"/>
      <c r="AR267" s="181" t="s">
        <v>175</v>
      </c>
      <c r="AT267" s="181" t="s">
        <v>216</v>
      </c>
      <c r="AU267" s="181" t="s">
        <v>133</v>
      </c>
      <c r="AY267" s="19" t="s">
        <v>126</v>
      </c>
      <c r="BE267" s="182">
        <f>IF(N267="základní",J267,0)</f>
        <v>0</v>
      </c>
      <c r="BF267" s="182">
        <f>IF(N267="snížená",J267,0)</f>
        <v>0</v>
      </c>
      <c r="BG267" s="182">
        <f>IF(N267="zákl. přenesená",J267,0)</f>
        <v>0</v>
      </c>
      <c r="BH267" s="182">
        <f>IF(N267="sníž. přenesená",J267,0)</f>
        <v>0</v>
      </c>
      <c r="BI267" s="182">
        <f>IF(N267="nulová",J267,0)</f>
        <v>0</v>
      </c>
      <c r="BJ267" s="19" t="s">
        <v>133</v>
      </c>
      <c r="BK267" s="182">
        <f>ROUND(I267*H267,2)</f>
        <v>0</v>
      </c>
      <c r="BL267" s="19" t="s">
        <v>132</v>
      </c>
      <c r="BM267" s="181" t="s">
        <v>429</v>
      </c>
    </row>
    <row r="268" spans="1:65" s="14" customFormat="1" ht="11.25">
      <c r="B268" s="198"/>
      <c r="C268" s="199"/>
      <c r="D268" s="183" t="s">
        <v>152</v>
      </c>
      <c r="E268" s="199"/>
      <c r="F268" s="201" t="s">
        <v>430</v>
      </c>
      <c r="G268" s="199"/>
      <c r="H268" s="202">
        <v>40.56</v>
      </c>
      <c r="I268" s="203"/>
      <c r="J268" s="199"/>
      <c r="K268" s="199"/>
      <c r="L268" s="204"/>
      <c r="M268" s="205"/>
      <c r="N268" s="206"/>
      <c r="O268" s="206"/>
      <c r="P268" s="206"/>
      <c r="Q268" s="206"/>
      <c r="R268" s="206"/>
      <c r="S268" s="206"/>
      <c r="T268" s="207"/>
      <c r="AT268" s="208" t="s">
        <v>152</v>
      </c>
      <c r="AU268" s="208" t="s">
        <v>133</v>
      </c>
      <c r="AV268" s="14" t="s">
        <v>133</v>
      </c>
      <c r="AW268" s="14" t="s">
        <v>4</v>
      </c>
      <c r="AX268" s="14" t="s">
        <v>77</v>
      </c>
      <c r="AY268" s="208" t="s">
        <v>126</v>
      </c>
    </row>
    <row r="269" spans="1:65" s="2" customFormat="1" ht="33" customHeight="1">
      <c r="A269" s="36"/>
      <c r="B269" s="37"/>
      <c r="C269" s="170" t="s">
        <v>431</v>
      </c>
      <c r="D269" s="170" t="s">
        <v>128</v>
      </c>
      <c r="E269" s="171" t="s">
        <v>432</v>
      </c>
      <c r="F269" s="172" t="s">
        <v>433</v>
      </c>
      <c r="G269" s="173" t="s">
        <v>149</v>
      </c>
      <c r="H269" s="174">
        <v>5.4</v>
      </c>
      <c r="I269" s="175"/>
      <c r="J269" s="176">
        <f>ROUND(I269*H269,2)</f>
        <v>0</v>
      </c>
      <c r="K269" s="172" t="s">
        <v>138</v>
      </c>
      <c r="L269" s="41"/>
      <c r="M269" s="177" t="s">
        <v>19</v>
      </c>
      <c r="N269" s="178" t="s">
        <v>44</v>
      </c>
      <c r="O269" s="66"/>
      <c r="P269" s="179">
        <f>O269*H269</f>
        <v>0</v>
      </c>
      <c r="Q269" s="179">
        <v>0</v>
      </c>
      <c r="R269" s="179">
        <f>Q269*H269</f>
        <v>0</v>
      </c>
      <c r="S269" s="179">
        <v>0</v>
      </c>
      <c r="T269" s="180">
        <f>S269*H269</f>
        <v>0</v>
      </c>
      <c r="U269" s="36"/>
      <c r="V269" s="36"/>
      <c r="W269" s="36"/>
      <c r="X269" s="36"/>
      <c r="Y269" s="36"/>
      <c r="Z269" s="36"/>
      <c r="AA269" s="36"/>
      <c r="AB269" s="36"/>
      <c r="AC269" s="36"/>
      <c r="AD269" s="36"/>
      <c r="AE269" s="36"/>
      <c r="AR269" s="181" t="s">
        <v>132</v>
      </c>
      <c r="AT269" s="181" t="s">
        <v>128</v>
      </c>
      <c r="AU269" s="181" t="s">
        <v>133</v>
      </c>
      <c r="AY269" s="19" t="s">
        <v>126</v>
      </c>
      <c r="BE269" s="182">
        <f>IF(N269="základní",J269,0)</f>
        <v>0</v>
      </c>
      <c r="BF269" s="182">
        <f>IF(N269="snížená",J269,0)</f>
        <v>0</v>
      </c>
      <c r="BG269" s="182">
        <f>IF(N269="zákl. přenesená",J269,0)</f>
        <v>0</v>
      </c>
      <c r="BH269" s="182">
        <f>IF(N269="sníž. přenesená",J269,0)</f>
        <v>0</v>
      </c>
      <c r="BI269" s="182">
        <f>IF(N269="nulová",J269,0)</f>
        <v>0</v>
      </c>
      <c r="BJ269" s="19" t="s">
        <v>133</v>
      </c>
      <c r="BK269" s="182">
        <f>ROUND(I269*H269,2)</f>
        <v>0</v>
      </c>
      <c r="BL269" s="19" t="s">
        <v>132</v>
      </c>
      <c r="BM269" s="181" t="s">
        <v>434</v>
      </c>
    </row>
    <row r="270" spans="1:65" s="2" customFormat="1" ht="58.5">
      <c r="A270" s="36"/>
      <c r="B270" s="37"/>
      <c r="C270" s="38"/>
      <c r="D270" s="183" t="s">
        <v>140</v>
      </c>
      <c r="E270" s="38"/>
      <c r="F270" s="184" t="s">
        <v>424</v>
      </c>
      <c r="G270" s="38"/>
      <c r="H270" s="38"/>
      <c r="I270" s="185"/>
      <c r="J270" s="38"/>
      <c r="K270" s="38"/>
      <c r="L270" s="41"/>
      <c r="M270" s="186"/>
      <c r="N270" s="187"/>
      <c r="O270" s="66"/>
      <c r="P270" s="66"/>
      <c r="Q270" s="66"/>
      <c r="R270" s="66"/>
      <c r="S270" s="66"/>
      <c r="T270" s="67"/>
      <c r="U270" s="36"/>
      <c r="V270" s="36"/>
      <c r="W270" s="36"/>
      <c r="X270" s="36"/>
      <c r="Y270" s="36"/>
      <c r="Z270" s="36"/>
      <c r="AA270" s="36"/>
      <c r="AB270" s="36"/>
      <c r="AC270" s="36"/>
      <c r="AD270" s="36"/>
      <c r="AE270" s="36"/>
      <c r="AT270" s="19" t="s">
        <v>140</v>
      </c>
      <c r="AU270" s="19" t="s">
        <v>133</v>
      </c>
    </row>
    <row r="271" spans="1:65" s="14" customFormat="1" ht="11.25">
      <c r="B271" s="198"/>
      <c r="C271" s="199"/>
      <c r="D271" s="183" t="s">
        <v>152</v>
      </c>
      <c r="E271" s="200" t="s">
        <v>19</v>
      </c>
      <c r="F271" s="201" t="s">
        <v>435</v>
      </c>
      <c r="G271" s="199"/>
      <c r="H271" s="202">
        <v>5.4</v>
      </c>
      <c r="I271" s="203"/>
      <c r="J271" s="199"/>
      <c r="K271" s="199"/>
      <c r="L271" s="204"/>
      <c r="M271" s="205"/>
      <c r="N271" s="206"/>
      <c r="O271" s="206"/>
      <c r="P271" s="206"/>
      <c r="Q271" s="206"/>
      <c r="R271" s="206"/>
      <c r="S271" s="206"/>
      <c r="T271" s="207"/>
      <c r="AT271" s="208" t="s">
        <v>152</v>
      </c>
      <c r="AU271" s="208" t="s">
        <v>133</v>
      </c>
      <c r="AV271" s="14" t="s">
        <v>133</v>
      </c>
      <c r="AW271" s="14" t="s">
        <v>33</v>
      </c>
      <c r="AX271" s="14" t="s">
        <v>77</v>
      </c>
      <c r="AY271" s="208" t="s">
        <v>126</v>
      </c>
    </row>
    <row r="272" spans="1:65" s="2" customFormat="1" ht="16.5" customHeight="1">
      <c r="A272" s="36"/>
      <c r="B272" s="37"/>
      <c r="C272" s="220" t="s">
        <v>436</v>
      </c>
      <c r="D272" s="220" t="s">
        <v>216</v>
      </c>
      <c r="E272" s="221" t="s">
        <v>437</v>
      </c>
      <c r="F272" s="222" t="s">
        <v>438</v>
      </c>
      <c r="G272" s="223" t="s">
        <v>149</v>
      </c>
      <c r="H272" s="224">
        <v>6.48</v>
      </c>
      <c r="I272" s="225"/>
      <c r="J272" s="226">
        <f>ROUND(I272*H272,2)</f>
        <v>0</v>
      </c>
      <c r="K272" s="222" t="s">
        <v>138</v>
      </c>
      <c r="L272" s="227"/>
      <c r="M272" s="228" t="s">
        <v>19</v>
      </c>
      <c r="N272" s="229" t="s">
        <v>44</v>
      </c>
      <c r="O272" s="66"/>
      <c r="P272" s="179">
        <f>O272*H272</f>
        <v>0</v>
      </c>
      <c r="Q272" s="179">
        <v>4.0000000000000003E-5</v>
      </c>
      <c r="R272" s="179">
        <f>Q272*H272</f>
        <v>2.5920000000000001E-4</v>
      </c>
      <c r="S272" s="179">
        <v>0</v>
      </c>
      <c r="T272" s="180">
        <f>S272*H272</f>
        <v>0</v>
      </c>
      <c r="U272" s="36"/>
      <c r="V272" s="36"/>
      <c r="W272" s="36"/>
      <c r="X272" s="36"/>
      <c r="Y272" s="36"/>
      <c r="Z272" s="36"/>
      <c r="AA272" s="36"/>
      <c r="AB272" s="36"/>
      <c r="AC272" s="36"/>
      <c r="AD272" s="36"/>
      <c r="AE272" s="36"/>
      <c r="AR272" s="181" t="s">
        <v>175</v>
      </c>
      <c r="AT272" s="181" t="s">
        <v>216</v>
      </c>
      <c r="AU272" s="181" t="s">
        <v>133</v>
      </c>
      <c r="AY272" s="19" t="s">
        <v>126</v>
      </c>
      <c r="BE272" s="182">
        <f>IF(N272="základní",J272,0)</f>
        <v>0</v>
      </c>
      <c r="BF272" s="182">
        <f>IF(N272="snížená",J272,0)</f>
        <v>0</v>
      </c>
      <c r="BG272" s="182">
        <f>IF(N272="zákl. přenesená",J272,0)</f>
        <v>0</v>
      </c>
      <c r="BH272" s="182">
        <f>IF(N272="sníž. přenesená",J272,0)</f>
        <v>0</v>
      </c>
      <c r="BI272" s="182">
        <f>IF(N272="nulová",J272,0)</f>
        <v>0</v>
      </c>
      <c r="BJ272" s="19" t="s">
        <v>133</v>
      </c>
      <c r="BK272" s="182">
        <f>ROUND(I272*H272,2)</f>
        <v>0</v>
      </c>
      <c r="BL272" s="19" t="s">
        <v>132</v>
      </c>
      <c r="BM272" s="181" t="s">
        <v>439</v>
      </c>
    </row>
    <row r="273" spans="1:65" s="14" customFormat="1" ht="11.25">
      <c r="B273" s="198"/>
      <c r="C273" s="199"/>
      <c r="D273" s="183" t="s">
        <v>152</v>
      </c>
      <c r="E273" s="199"/>
      <c r="F273" s="201" t="s">
        <v>440</v>
      </c>
      <c r="G273" s="199"/>
      <c r="H273" s="202">
        <v>6.48</v>
      </c>
      <c r="I273" s="203"/>
      <c r="J273" s="199"/>
      <c r="K273" s="199"/>
      <c r="L273" s="204"/>
      <c r="M273" s="205"/>
      <c r="N273" s="206"/>
      <c r="O273" s="206"/>
      <c r="P273" s="206"/>
      <c r="Q273" s="206"/>
      <c r="R273" s="206"/>
      <c r="S273" s="206"/>
      <c r="T273" s="207"/>
      <c r="AT273" s="208" t="s">
        <v>152</v>
      </c>
      <c r="AU273" s="208" t="s">
        <v>133</v>
      </c>
      <c r="AV273" s="14" t="s">
        <v>133</v>
      </c>
      <c r="AW273" s="14" t="s">
        <v>4</v>
      </c>
      <c r="AX273" s="14" t="s">
        <v>77</v>
      </c>
      <c r="AY273" s="208" t="s">
        <v>126</v>
      </c>
    </row>
    <row r="274" spans="1:65" s="2" customFormat="1" ht="16.5" customHeight="1">
      <c r="A274" s="36"/>
      <c r="B274" s="37"/>
      <c r="C274" s="170" t="s">
        <v>441</v>
      </c>
      <c r="D274" s="170" t="s">
        <v>128</v>
      </c>
      <c r="E274" s="171" t="s">
        <v>442</v>
      </c>
      <c r="F274" s="172" t="s">
        <v>443</v>
      </c>
      <c r="G274" s="173" t="s">
        <v>149</v>
      </c>
      <c r="H274" s="174">
        <v>9.16</v>
      </c>
      <c r="I274" s="175"/>
      <c r="J274" s="176">
        <f>ROUND(I274*H274,2)</f>
        <v>0</v>
      </c>
      <c r="K274" s="172" t="s">
        <v>138</v>
      </c>
      <c r="L274" s="41"/>
      <c r="M274" s="177" t="s">
        <v>19</v>
      </c>
      <c r="N274" s="178" t="s">
        <v>44</v>
      </c>
      <c r="O274" s="66"/>
      <c r="P274" s="179">
        <f>O274*H274</f>
        <v>0</v>
      </c>
      <c r="Q274" s="179">
        <v>3.0000000000000001E-5</v>
      </c>
      <c r="R274" s="179">
        <f>Q274*H274</f>
        <v>2.7480000000000001E-4</v>
      </c>
      <c r="S274" s="179">
        <v>0</v>
      </c>
      <c r="T274" s="180">
        <f>S274*H274</f>
        <v>0</v>
      </c>
      <c r="U274" s="36"/>
      <c r="V274" s="36"/>
      <c r="W274" s="36"/>
      <c r="X274" s="36"/>
      <c r="Y274" s="36"/>
      <c r="Z274" s="36"/>
      <c r="AA274" s="36"/>
      <c r="AB274" s="36"/>
      <c r="AC274" s="36"/>
      <c r="AD274" s="36"/>
      <c r="AE274" s="36"/>
      <c r="AR274" s="181" t="s">
        <v>132</v>
      </c>
      <c r="AT274" s="181" t="s">
        <v>128</v>
      </c>
      <c r="AU274" s="181" t="s">
        <v>133</v>
      </c>
      <c r="AY274" s="19" t="s">
        <v>126</v>
      </c>
      <c r="BE274" s="182">
        <f>IF(N274="základní",J274,0)</f>
        <v>0</v>
      </c>
      <c r="BF274" s="182">
        <f>IF(N274="snížená",J274,0)</f>
        <v>0</v>
      </c>
      <c r="BG274" s="182">
        <f>IF(N274="zákl. přenesená",J274,0)</f>
        <v>0</v>
      </c>
      <c r="BH274" s="182">
        <f>IF(N274="sníž. přenesená",J274,0)</f>
        <v>0</v>
      </c>
      <c r="BI274" s="182">
        <f>IF(N274="nulová",J274,0)</f>
        <v>0</v>
      </c>
      <c r="BJ274" s="19" t="s">
        <v>133</v>
      </c>
      <c r="BK274" s="182">
        <f>ROUND(I274*H274,2)</f>
        <v>0</v>
      </c>
      <c r="BL274" s="19" t="s">
        <v>132</v>
      </c>
      <c r="BM274" s="181" t="s">
        <v>444</v>
      </c>
    </row>
    <row r="275" spans="1:65" s="2" customFormat="1" ht="39">
      <c r="A275" s="36"/>
      <c r="B275" s="37"/>
      <c r="C275" s="38"/>
      <c r="D275" s="183" t="s">
        <v>140</v>
      </c>
      <c r="E275" s="38"/>
      <c r="F275" s="184" t="s">
        <v>445</v>
      </c>
      <c r="G275" s="38"/>
      <c r="H275" s="38"/>
      <c r="I275" s="185"/>
      <c r="J275" s="38"/>
      <c r="K275" s="38"/>
      <c r="L275" s="41"/>
      <c r="M275" s="186"/>
      <c r="N275" s="187"/>
      <c r="O275" s="66"/>
      <c r="P275" s="66"/>
      <c r="Q275" s="66"/>
      <c r="R275" s="66"/>
      <c r="S275" s="66"/>
      <c r="T275" s="67"/>
      <c r="U275" s="36"/>
      <c r="V275" s="36"/>
      <c r="W275" s="36"/>
      <c r="X275" s="36"/>
      <c r="Y275" s="36"/>
      <c r="Z275" s="36"/>
      <c r="AA275" s="36"/>
      <c r="AB275" s="36"/>
      <c r="AC275" s="36"/>
      <c r="AD275" s="36"/>
      <c r="AE275" s="36"/>
      <c r="AT275" s="19" t="s">
        <v>140</v>
      </c>
      <c r="AU275" s="19" t="s">
        <v>133</v>
      </c>
    </row>
    <row r="276" spans="1:65" s="14" customFormat="1" ht="11.25">
      <c r="B276" s="198"/>
      <c r="C276" s="199"/>
      <c r="D276" s="183" t="s">
        <v>152</v>
      </c>
      <c r="E276" s="200" t="s">
        <v>19</v>
      </c>
      <c r="F276" s="201" t="s">
        <v>446</v>
      </c>
      <c r="G276" s="199"/>
      <c r="H276" s="202">
        <v>9.16</v>
      </c>
      <c r="I276" s="203"/>
      <c r="J276" s="199"/>
      <c r="K276" s="199"/>
      <c r="L276" s="204"/>
      <c r="M276" s="205"/>
      <c r="N276" s="206"/>
      <c r="O276" s="206"/>
      <c r="P276" s="206"/>
      <c r="Q276" s="206"/>
      <c r="R276" s="206"/>
      <c r="S276" s="206"/>
      <c r="T276" s="207"/>
      <c r="AT276" s="208" t="s">
        <v>152</v>
      </c>
      <c r="AU276" s="208" t="s">
        <v>133</v>
      </c>
      <c r="AV276" s="14" t="s">
        <v>133</v>
      </c>
      <c r="AW276" s="14" t="s">
        <v>33</v>
      </c>
      <c r="AX276" s="14" t="s">
        <v>77</v>
      </c>
      <c r="AY276" s="208" t="s">
        <v>126</v>
      </c>
    </row>
    <row r="277" spans="1:65" s="2" customFormat="1" ht="16.5" customHeight="1">
      <c r="A277" s="36"/>
      <c r="B277" s="37"/>
      <c r="C277" s="220" t="s">
        <v>447</v>
      </c>
      <c r="D277" s="220" t="s">
        <v>216</v>
      </c>
      <c r="E277" s="221" t="s">
        <v>448</v>
      </c>
      <c r="F277" s="222" t="s">
        <v>449</v>
      </c>
      <c r="G277" s="223" t="s">
        <v>149</v>
      </c>
      <c r="H277" s="224">
        <v>9.6180000000000003</v>
      </c>
      <c r="I277" s="225"/>
      <c r="J277" s="226">
        <f>ROUND(I277*H277,2)</f>
        <v>0</v>
      </c>
      <c r="K277" s="222" t="s">
        <v>138</v>
      </c>
      <c r="L277" s="227"/>
      <c r="M277" s="228" t="s">
        <v>19</v>
      </c>
      <c r="N277" s="229" t="s">
        <v>44</v>
      </c>
      <c r="O277" s="66"/>
      <c r="P277" s="179">
        <f>O277*H277</f>
        <v>0</v>
      </c>
      <c r="Q277" s="179">
        <v>5.9999999999999995E-4</v>
      </c>
      <c r="R277" s="179">
        <f>Q277*H277</f>
        <v>5.7707999999999995E-3</v>
      </c>
      <c r="S277" s="179">
        <v>0</v>
      </c>
      <c r="T277" s="180">
        <f>S277*H277</f>
        <v>0</v>
      </c>
      <c r="U277" s="36"/>
      <c r="V277" s="36"/>
      <c r="W277" s="36"/>
      <c r="X277" s="36"/>
      <c r="Y277" s="36"/>
      <c r="Z277" s="36"/>
      <c r="AA277" s="36"/>
      <c r="AB277" s="36"/>
      <c r="AC277" s="36"/>
      <c r="AD277" s="36"/>
      <c r="AE277" s="36"/>
      <c r="AR277" s="181" t="s">
        <v>175</v>
      </c>
      <c r="AT277" s="181" t="s">
        <v>216</v>
      </c>
      <c r="AU277" s="181" t="s">
        <v>133</v>
      </c>
      <c r="AY277" s="19" t="s">
        <v>126</v>
      </c>
      <c r="BE277" s="182">
        <f>IF(N277="základní",J277,0)</f>
        <v>0</v>
      </c>
      <c r="BF277" s="182">
        <f>IF(N277="snížená",J277,0)</f>
        <v>0</v>
      </c>
      <c r="BG277" s="182">
        <f>IF(N277="zákl. přenesená",J277,0)</f>
        <v>0</v>
      </c>
      <c r="BH277" s="182">
        <f>IF(N277="sníž. přenesená",J277,0)</f>
        <v>0</v>
      </c>
      <c r="BI277" s="182">
        <f>IF(N277="nulová",J277,0)</f>
        <v>0</v>
      </c>
      <c r="BJ277" s="19" t="s">
        <v>133</v>
      </c>
      <c r="BK277" s="182">
        <f>ROUND(I277*H277,2)</f>
        <v>0</v>
      </c>
      <c r="BL277" s="19" t="s">
        <v>132</v>
      </c>
      <c r="BM277" s="181" t="s">
        <v>450</v>
      </c>
    </row>
    <row r="278" spans="1:65" s="14" customFormat="1" ht="11.25">
      <c r="B278" s="198"/>
      <c r="C278" s="199"/>
      <c r="D278" s="183" t="s">
        <v>152</v>
      </c>
      <c r="E278" s="199"/>
      <c r="F278" s="201" t="s">
        <v>451</v>
      </c>
      <c r="G278" s="199"/>
      <c r="H278" s="202">
        <v>9.6180000000000003</v>
      </c>
      <c r="I278" s="203"/>
      <c r="J278" s="199"/>
      <c r="K278" s="199"/>
      <c r="L278" s="204"/>
      <c r="M278" s="205"/>
      <c r="N278" s="206"/>
      <c r="O278" s="206"/>
      <c r="P278" s="206"/>
      <c r="Q278" s="206"/>
      <c r="R278" s="206"/>
      <c r="S278" s="206"/>
      <c r="T278" s="207"/>
      <c r="AT278" s="208" t="s">
        <v>152</v>
      </c>
      <c r="AU278" s="208" t="s">
        <v>133</v>
      </c>
      <c r="AV278" s="14" t="s">
        <v>133</v>
      </c>
      <c r="AW278" s="14" t="s">
        <v>4</v>
      </c>
      <c r="AX278" s="14" t="s">
        <v>77</v>
      </c>
      <c r="AY278" s="208" t="s">
        <v>126</v>
      </c>
    </row>
    <row r="279" spans="1:65" s="2" customFormat="1" ht="24">
      <c r="A279" s="36"/>
      <c r="B279" s="37"/>
      <c r="C279" s="170" t="s">
        <v>452</v>
      </c>
      <c r="D279" s="170" t="s">
        <v>128</v>
      </c>
      <c r="E279" s="171" t="s">
        <v>453</v>
      </c>
      <c r="F279" s="172" t="s">
        <v>454</v>
      </c>
      <c r="G279" s="173" t="s">
        <v>137</v>
      </c>
      <c r="H279" s="174">
        <v>7.92</v>
      </c>
      <c r="I279" s="175"/>
      <c r="J279" s="176">
        <f>ROUND(I279*H279,2)</f>
        <v>0</v>
      </c>
      <c r="K279" s="172" t="s">
        <v>138</v>
      </c>
      <c r="L279" s="41"/>
      <c r="M279" s="177" t="s">
        <v>19</v>
      </c>
      <c r="N279" s="178" t="s">
        <v>44</v>
      </c>
      <c r="O279" s="66"/>
      <c r="P279" s="179">
        <f>O279*H279</f>
        <v>0</v>
      </c>
      <c r="Q279" s="179">
        <v>6.28E-3</v>
      </c>
      <c r="R279" s="179">
        <f>Q279*H279</f>
        <v>4.97376E-2</v>
      </c>
      <c r="S279" s="179">
        <v>0</v>
      </c>
      <c r="T279" s="180">
        <f>S279*H279</f>
        <v>0</v>
      </c>
      <c r="U279" s="36"/>
      <c r="V279" s="36"/>
      <c r="W279" s="36"/>
      <c r="X279" s="36"/>
      <c r="Y279" s="36"/>
      <c r="Z279" s="36"/>
      <c r="AA279" s="36"/>
      <c r="AB279" s="36"/>
      <c r="AC279" s="36"/>
      <c r="AD279" s="36"/>
      <c r="AE279" s="36"/>
      <c r="AR279" s="181" t="s">
        <v>132</v>
      </c>
      <c r="AT279" s="181" t="s">
        <v>128</v>
      </c>
      <c r="AU279" s="181" t="s">
        <v>133</v>
      </c>
      <c r="AY279" s="19" t="s">
        <v>126</v>
      </c>
      <c r="BE279" s="182">
        <f>IF(N279="základní",J279,0)</f>
        <v>0</v>
      </c>
      <c r="BF279" s="182">
        <f>IF(N279="snížená",J279,0)</f>
        <v>0</v>
      </c>
      <c r="BG279" s="182">
        <f>IF(N279="zákl. přenesená",J279,0)</f>
        <v>0</v>
      </c>
      <c r="BH279" s="182">
        <f>IF(N279="sníž. přenesená",J279,0)</f>
        <v>0</v>
      </c>
      <c r="BI279" s="182">
        <f>IF(N279="nulová",J279,0)</f>
        <v>0</v>
      </c>
      <c r="BJ279" s="19" t="s">
        <v>133</v>
      </c>
      <c r="BK279" s="182">
        <f>ROUND(I279*H279,2)</f>
        <v>0</v>
      </c>
      <c r="BL279" s="19" t="s">
        <v>132</v>
      </c>
      <c r="BM279" s="181" t="s">
        <v>455</v>
      </c>
    </row>
    <row r="280" spans="1:65" s="14" customFormat="1" ht="11.25">
      <c r="B280" s="198"/>
      <c r="C280" s="199"/>
      <c r="D280" s="183" t="s">
        <v>152</v>
      </c>
      <c r="E280" s="200" t="s">
        <v>19</v>
      </c>
      <c r="F280" s="201" t="s">
        <v>375</v>
      </c>
      <c r="G280" s="199"/>
      <c r="H280" s="202">
        <v>5.22</v>
      </c>
      <c r="I280" s="203"/>
      <c r="J280" s="199"/>
      <c r="K280" s="199"/>
      <c r="L280" s="204"/>
      <c r="M280" s="205"/>
      <c r="N280" s="206"/>
      <c r="O280" s="206"/>
      <c r="P280" s="206"/>
      <c r="Q280" s="206"/>
      <c r="R280" s="206"/>
      <c r="S280" s="206"/>
      <c r="T280" s="207"/>
      <c r="AT280" s="208" t="s">
        <v>152</v>
      </c>
      <c r="AU280" s="208" t="s">
        <v>133</v>
      </c>
      <c r="AV280" s="14" t="s">
        <v>133</v>
      </c>
      <c r="AW280" s="14" t="s">
        <v>33</v>
      </c>
      <c r="AX280" s="14" t="s">
        <v>72</v>
      </c>
      <c r="AY280" s="208" t="s">
        <v>126</v>
      </c>
    </row>
    <row r="281" spans="1:65" s="14" customFormat="1" ht="11.25">
      <c r="B281" s="198"/>
      <c r="C281" s="199"/>
      <c r="D281" s="183" t="s">
        <v>152</v>
      </c>
      <c r="E281" s="200" t="s">
        <v>19</v>
      </c>
      <c r="F281" s="201" t="s">
        <v>456</v>
      </c>
      <c r="G281" s="199"/>
      <c r="H281" s="202">
        <v>2.7</v>
      </c>
      <c r="I281" s="203"/>
      <c r="J281" s="199"/>
      <c r="K281" s="199"/>
      <c r="L281" s="204"/>
      <c r="M281" s="205"/>
      <c r="N281" s="206"/>
      <c r="O281" s="206"/>
      <c r="P281" s="206"/>
      <c r="Q281" s="206"/>
      <c r="R281" s="206"/>
      <c r="S281" s="206"/>
      <c r="T281" s="207"/>
      <c r="AT281" s="208" t="s">
        <v>152</v>
      </c>
      <c r="AU281" s="208" t="s">
        <v>133</v>
      </c>
      <c r="AV281" s="14" t="s">
        <v>133</v>
      </c>
      <c r="AW281" s="14" t="s">
        <v>33</v>
      </c>
      <c r="AX281" s="14" t="s">
        <v>72</v>
      </c>
      <c r="AY281" s="208" t="s">
        <v>126</v>
      </c>
    </row>
    <row r="282" spans="1:65" s="15" customFormat="1" ht="11.25">
      <c r="B282" s="209"/>
      <c r="C282" s="210"/>
      <c r="D282" s="183" t="s">
        <v>152</v>
      </c>
      <c r="E282" s="211" t="s">
        <v>19</v>
      </c>
      <c r="F282" s="212" t="s">
        <v>174</v>
      </c>
      <c r="G282" s="210"/>
      <c r="H282" s="213">
        <v>7.92</v>
      </c>
      <c r="I282" s="214"/>
      <c r="J282" s="210"/>
      <c r="K282" s="210"/>
      <c r="L282" s="215"/>
      <c r="M282" s="216"/>
      <c r="N282" s="217"/>
      <c r="O282" s="217"/>
      <c r="P282" s="217"/>
      <c r="Q282" s="217"/>
      <c r="R282" s="217"/>
      <c r="S282" s="217"/>
      <c r="T282" s="218"/>
      <c r="AT282" s="219" t="s">
        <v>152</v>
      </c>
      <c r="AU282" s="219" t="s">
        <v>133</v>
      </c>
      <c r="AV282" s="15" t="s">
        <v>132</v>
      </c>
      <c r="AW282" s="15" t="s">
        <v>33</v>
      </c>
      <c r="AX282" s="15" t="s">
        <v>77</v>
      </c>
      <c r="AY282" s="219" t="s">
        <v>126</v>
      </c>
    </row>
    <row r="283" spans="1:65" s="2" customFormat="1" ht="24">
      <c r="A283" s="36"/>
      <c r="B283" s="37"/>
      <c r="C283" s="170" t="s">
        <v>457</v>
      </c>
      <c r="D283" s="170" t="s">
        <v>128</v>
      </c>
      <c r="E283" s="171" t="s">
        <v>458</v>
      </c>
      <c r="F283" s="172" t="s">
        <v>459</v>
      </c>
      <c r="G283" s="173" t="s">
        <v>137</v>
      </c>
      <c r="H283" s="174">
        <v>66.656000000000006</v>
      </c>
      <c r="I283" s="175"/>
      <c r="J283" s="176">
        <f>ROUND(I283*H283,2)</f>
        <v>0</v>
      </c>
      <c r="K283" s="172" t="s">
        <v>138</v>
      </c>
      <c r="L283" s="41"/>
      <c r="M283" s="177" t="s">
        <v>19</v>
      </c>
      <c r="N283" s="178" t="s">
        <v>44</v>
      </c>
      <c r="O283" s="66"/>
      <c r="P283" s="179">
        <f>O283*H283</f>
        <v>0</v>
      </c>
      <c r="Q283" s="179">
        <v>2.6800000000000001E-3</v>
      </c>
      <c r="R283" s="179">
        <f>Q283*H283</f>
        <v>0.17863808000000003</v>
      </c>
      <c r="S283" s="179">
        <v>0</v>
      </c>
      <c r="T283" s="180">
        <f>S283*H283</f>
        <v>0</v>
      </c>
      <c r="U283" s="36"/>
      <c r="V283" s="36"/>
      <c r="W283" s="36"/>
      <c r="X283" s="36"/>
      <c r="Y283" s="36"/>
      <c r="Z283" s="36"/>
      <c r="AA283" s="36"/>
      <c r="AB283" s="36"/>
      <c r="AC283" s="36"/>
      <c r="AD283" s="36"/>
      <c r="AE283" s="36"/>
      <c r="AR283" s="181" t="s">
        <v>132</v>
      </c>
      <c r="AT283" s="181" t="s">
        <v>128</v>
      </c>
      <c r="AU283" s="181" t="s">
        <v>133</v>
      </c>
      <c r="AY283" s="19" t="s">
        <v>126</v>
      </c>
      <c r="BE283" s="182">
        <f>IF(N283="základní",J283,0)</f>
        <v>0</v>
      </c>
      <c r="BF283" s="182">
        <f>IF(N283="snížená",J283,0)</f>
        <v>0</v>
      </c>
      <c r="BG283" s="182">
        <f>IF(N283="zákl. přenesená",J283,0)</f>
        <v>0</v>
      </c>
      <c r="BH283" s="182">
        <f>IF(N283="sníž. přenesená",J283,0)</f>
        <v>0</v>
      </c>
      <c r="BI283" s="182">
        <f>IF(N283="nulová",J283,0)</f>
        <v>0</v>
      </c>
      <c r="BJ283" s="19" t="s">
        <v>133</v>
      </c>
      <c r="BK283" s="182">
        <f>ROUND(I283*H283,2)</f>
        <v>0</v>
      </c>
      <c r="BL283" s="19" t="s">
        <v>132</v>
      </c>
      <c r="BM283" s="181" t="s">
        <v>460</v>
      </c>
    </row>
    <row r="284" spans="1:65" s="14" customFormat="1" ht="11.25">
      <c r="B284" s="198"/>
      <c r="C284" s="199"/>
      <c r="D284" s="183" t="s">
        <v>152</v>
      </c>
      <c r="E284" s="200" t="s">
        <v>19</v>
      </c>
      <c r="F284" s="201" t="s">
        <v>461</v>
      </c>
      <c r="G284" s="199"/>
      <c r="H284" s="202">
        <v>66.656000000000006</v>
      </c>
      <c r="I284" s="203"/>
      <c r="J284" s="199"/>
      <c r="K284" s="199"/>
      <c r="L284" s="204"/>
      <c r="M284" s="205"/>
      <c r="N284" s="206"/>
      <c r="O284" s="206"/>
      <c r="P284" s="206"/>
      <c r="Q284" s="206"/>
      <c r="R284" s="206"/>
      <c r="S284" s="206"/>
      <c r="T284" s="207"/>
      <c r="AT284" s="208" t="s">
        <v>152</v>
      </c>
      <c r="AU284" s="208" t="s">
        <v>133</v>
      </c>
      <c r="AV284" s="14" t="s">
        <v>133</v>
      </c>
      <c r="AW284" s="14" t="s">
        <v>33</v>
      </c>
      <c r="AX284" s="14" t="s">
        <v>77</v>
      </c>
      <c r="AY284" s="208" t="s">
        <v>126</v>
      </c>
    </row>
    <row r="285" spans="1:65" s="2" customFormat="1" ht="21.75" customHeight="1">
      <c r="A285" s="36"/>
      <c r="B285" s="37"/>
      <c r="C285" s="170" t="s">
        <v>462</v>
      </c>
      <c r="D285" s="170" t="s">
        <v>128</v>
      </c>
      <c r="E285" s="171" t="s">
        <v>463</v>
      </c>
      <c r="F285" s="172" t="s">
        <v>464</v>
      </c>
      <c r="G285" s="173" t="s">
        <v>163</v>
      </c>
      <c r="H285" s="174">
        <v>0.245</v>
      </c>
      <c r="I285" s="175"/>
      <c r="J285" s="176">
        <f>ROUND(I285*H285,2)</f>
        <v>0</v>
      </c>
      <c r="K285" s="172" t="s">
        <v>138</v>
      </c>
      <c r="L285" s="41"/>
      <c r="M285" s="177" t="s">
        <v>19</v>
      </c>
      <c r="N285" s="178" t="s">
        <v>44</v>
      </c>
      <c r="O285" s="66"/>
      <c r="P285" s="179">
        <f>O285*H285</f>
        <v>0</v>
      </c>
      <c r="Q285" s="179">
        <v>2.45329</v>
      </c>
      <c r="R285" s="179">
        <f>Q285*H285</f>
        <v>0.60105604999999995</v>
      </c>
      <c r="S285" s="179">
        <v>0</v>
      </c>
      <c r="T285" s="180">
        <f>S285*H285</f>
        <v>0</v>
      </c>
      <c r="U285" s="36"/>
      <c r="V285" s="36"/>
      <c r="W285" s="36"/>
      <c r="X285" s="36"/>
      <c r="Y285" s="36"/>
      <c r="Z285" s="36"/>
      <c r="AA285" s="36"/>
      <c r="AB285" s="36"/>
      <c r="AC285" s="36"/>
      <c r="AD285" s="36"/>
      <c r="AE285" s="36"/>
      <c r="AR285" s="181" t="s">
        <v>132</v>
      </c>
      <c r="AT285" s="181" t="s">
        <v>128</v>
      </c>
      <c r="AU285" s="181" t="s">
        <v>133</v>
      </c>
      <c r="AY285" s="19" t="s">
        <v>126</v>
      </c>
      <c r="BE285" s="182">
        <f>IF(N285="základní",J285,0)</f>
        <v>0</v>
      </c>
      <c r="BF285" s="182">
        <f>IF(N285="snížená",J285,0)</f>
        <v>0</v>
      </c>
      <c r="BG285" s="182">
        <f>IF(N285="zákl. přenesená",J285,0)</f>
        <v>0</v>
      </c>
      <c r="BH285" s="182">
        <f>IF(N285="sníž. přenesená",J285,0)</f>
        <v>0</v>
      </c>
      <c r="BI285" s="182">
        <f>IF(N285="nulová",J285,0)</f>
        <v>0</v>
      </c>
      <c r="BJ285" s="19" t="s">
        <v>133</v>
      </c>
      <c r="BK285" s="182">
        <f>ROUND(I285*H285,2)</f>
        <v>0</v>
      </c>
      <c r="BL285" s="19" t="s">
        <v>132</v>
      </c>
      <c r="BM285" s="181" t="s">
        <v>465</v>
      </c>
    </row>
    <row r="286" spans="1:65" s="2" customFormat="1" ht="146.25">
      <c r="A286" s="36"/>
      <c r="B286" s="37"/>
      <c r="C286" s="38"/>
      <c r="D286" s="183" t="s">
        <v>140</v>
      </c>
      <c r="E286" s="38"/>
      <c r="F286" s="184" t="s">
        <v>466</v>
      </c>
      <c r="G286" s="38"/>
      <c r="H286" s="38"/>
      <c r="I286" s="185"/>
      <c r="J286" s="38"/>
      <c r="K286" s="38"/>
      <c r="L286" s="41"/>
      <c r="M286" s="186"/>
      <c r="N286" s="187"/>
      <c r="O286" s="66"/>
      <c r="P286" s="66"/>
      <c r="Q286" s="66"/>
      <c r="R286" s="66"/>
      <c r="S286" s="66"/>
      <c r="T286" s="67"/>
      <c r="U286" s="36"/>
      <c r="V286" s="36"/>
      <c r="W286" s="36"/>
      <c r="X286" s="36"/>
      <c r="Y286" s="36"/>
      <c r="Z286" s="36"/>
      <c r="AA286" s="36"/>
      <c r="AB286" s="36"/>
      <c r="AC286" s="36"/>
      <c r="AD286" s="36"/>
      <c r="AE286" s="36"/>
      <c r="AT286" s="19" t="s">
        <v>140</v>
      </c>
      <c r="AU286" s="19" t="s">
        <v>133</v>
      </c>
    </row>
    <row r="287" spans="1:65" s="13" customFormat="1" ht="11.25">
      <c r="B287" s="188"/>
      <c r="C287" s="189"/>
      <c r="D287" s="183" t="s">
        <v>152</v>
      </c>
      <c r="E287" s="190" t="s">
        <v>19</v>
      </c>
      <c r="F287" s="191" t="s">
        <v>467</v>
      </c>
      <c r="G287" s="189"/>
      <c r="H287" s="190" t="s">
        <v>19</v>
      </c>
      <c r="I287" s="192"/>
      <c r="J287" s="189"/>
      <c r="K287" s="189"/>
      <c r="L287" s="193"/>
      <c r="M287" s="194"/>
      <c r="N287" s="195"/>
      <c r="O287" s="195"/>
      <c r="P287" s="195"/>
      <c r="Q287" s="195"/>
      <c r="R287" s="195"/>
      <c r="S287" s="195"/>
      <c r="T287" s="196"/>
      <c r="AT287" s="197" t="s">
        <v>152</v>
      </c>
      <c r="AU287" s="197" t="s">
        <v>133</v>
      </c>
      <c r="AV287" s="13" t="s">
        <v>77</v>
      </c>
      <c r="AW287" s="13" t="s">
        <v>33</v>
      </c>
      <c r="AX287" s="13" t="s">
        <v>72</v>
      </c>
      <c r="AY287" s="197" t="s">
        <v>126</v>
      </c>
    </row>
    <row r="288" spans="1:65" s="14" customFormat="1" ht="11.25">
      <c r="B288" s="198"/>
      <c r="C288" s="199"/>
      <c r="D288" s="183" t="s">
        <v>152</v>
      </c>
      <c r="E288" s="200" t="s">
        <v>19</v>
      </c>
      <c r="F288" s="201" t="s">
        <v>468</v>
      </c>
      <c r="G288" s="199"/>
      <c r="H288" s="202">
        <v>0.245</v>
      </c>
      <c r="I288" s="203"/>
      <c r="J288" s="199"/>
      <c r="K288" s="199"/>
      <c r="L288" s="204"/>
      <c r="M288" s="205"/>
      <c r="N288" s="206"/>
      <c r="O288" s="206"/>
      <c r="P288" s="206"/>
      <c r="Q288" s="206"/>
      <c r="R288" s="206"/>
      <c r="S288" s="206"/>
      <c r="T288" s="207"/>
      <c r="AT288" s="208" t="s">
        <v>152</v>
      </c>
      <c r="AU288" s="208" t="s">
        <v>133</v>
      </c>
      <c r="AV288" s="14" t="s">
        <v>133</v>
      </c>
      <c r="AW288" s="14" t="s">
        <v>33</v>
      </c>
      <c r="AX288" s="14" t="s">
        <v>77</v>
      </c>
      <c r="AY288" s="208" t="s">
        <v>126</v>
      </c>
    </row>
    <row r="289" spans="1:65" s="2" customFormat="1" ht="21.75" customHeight="1">
      <c r="A289" s="36"/>
      <c r="B289" s="37"/>
      <c r="C289" s="170" t="s">
        <v>469</v>
      </c>
      <c r="D289" s="170" t="s">
        <v>128</v>
      </c>
      <c r="E289" s="171" t="s">
        <v>470</v>
      </c>
      <c r="F289" s="172" t="s">
        <v>471</v>
      </c>
      <c r="G289" s="173" t="s">
        <v>163</v>
      </c>
      <c r="H289" s="174">
        <v>0.245</v>
      </c>
      <c r="I289" s="175"/>
      <c r="J289" s="176">
        <f>ROUND(I289*H289,2)</f>
        <v>0</v>
      </c>
      <c r="K289" s="172" t="s">
        <v>138</v>
      </c>
      <c r="L289" s="41"/>
      <c r="M289" s="177" t="s">
        <v>19</v>
      </c>
      <c r="N289" s="178" t="s">
        <v>44</v>
      </c>
      <c r="O289" s="66"/>
      <c r="P289" s="179">
        <f>O289*H289</f>
        <v>0</v>
      </c>
      <c r="Q289" s="179">
        <v>0</v>
      </c>
      <c r="R289" s="179">
        <f>Q289*H289</f>
        <v>0</v>
      </c>
      <c r="S289" s="179">
        <v>0</v>
      </c>
      <c r="T289" s="180">
        <f>S289*H289</f>
        <v>0</v>
      </c>
      <c r="U289" s="36"/>
      <c r="V289" s="36"/>
      <c r="W289" s="36"/>
      <c r="X289" s="36"/>
      <c r="Y289" s="36"/>
      <c r="Z289" s="36"/>
      <c r="AA289" s="36"/>
      <c r="AB289" s="36"/>
      <c r="AC289" s="36"/>
      <c r="AD289" s="36"/>
      <c r="AE289" s="36"/>
      <c r="AR289" s="181" t="s">
        <v>132</v>
      </c>
      <c r="AT289" s="181" t="s">
        <v>128</v>
      </c>
      <c r="AU289" s="181" t="s">
        <v>133</v>
      </c>
      <c r="AY289" s="19" t="s">
        <v>126</v>
      </c>
      <c r="BE289" s="182">
        <f>IF(N289="základní",J289,0)</f>
        <v>0</v>
      </c>
      <c r="BF289" s="182">
        <f>IF(N289="snížená",J289,0)</f>
        <v>0</v>
      </c>
      <c r="BG289" s="182">
        <f>IF(N289="zákl. přenesená",J289,0)</f>
        <v>0</v>
      </c>
      <c r="BH289" s="182">
        <f>IF(N289="sníž. přenesená",J289,0)</f>
        <v>0</v>
      </c>
      <c r="BI289" s="182">
        <f>IF(N289="nulová",J289,0)</f>
        <v>0</v>
      </c>
      <c r="BJ289" s="19" t="s">
        <v>133</v>
      </c>
      <c r="BK289" s="182">
        <f>ROUND(I289*H289,2)</f>
        <v>0</v>
      </c>
      <c r="BL289" s="19" t="s">
        <v>132</v>
      </c>
      <c r="BM289" s="181" t="s">
        <v>472</v>
      </c>
    </row>
    <row r="290" spans="1:65" s="2" customFormat="1" ht="58.5">
      <c r="A290" s="36"/>
      <c r="B290" s="37"/>
      <c r="C290" s="38"/>
      <c r="D290" s="183" t="s">
        <v>140</v>
      </c>
      <c r="E290" s="38"/>
      <c r="F290" s="184" t="s">
        <v>473</v>
      </c>
      <c r="G290" s="38"/>
      <c r="H290" s="38"/>
      <c r="I290" s="185"/>
      <c r="J290" s="38"/>
      <c r="K290" s="38"/>
      <c r="L290" s="41"/>
      <c r="M290" s="186"/>
      <c r="N290" s="187"/>
      <c r="O290" s="66"/>
      <c r="P290" s="66"/>
      <c r="Q290" s="66"/>
      <c r="R290" s="66"/>
      <c r="S290" s="66"/>
      <c r="T290" s="67"/>
      <c r="U290" s="36"/>
      <c r="V290" s="36"/>
      <c r="W290" s="36"/>
      <c r="X290" s="36"/>
      <c r="Y290" s="36"/>
      <c r="Z290" s="36"/>
      <c r="AA290" s="36"/>
      <c r="AB290" s="36"/>
      <c r="AC290" s="36"/>
      <c r="AD290" s="36"/>
      <c r="AE290" s="36"/>
      <c r="AT290" s="19" t="s">
        <v>140</v>
      </c>
      <c r="AU290" s="19" t="s">
        <v>133</v>
      </c>
    </row>
    <row r="291" spans="1:65" s="2" customFormat="1" ht="24">
      <c r="A291" s="36"/>
      <c r="B291" s="37"/>
      <c r="C291" s="170" t="s">
        <v>474</v>
      </c>
      <c r="D291" s="170" t="s">
        <v>128</v>
      </c>
      <c r="E291" s="171" t="s">
        <v>475</v>
      </c>
      <c r="F291" s="172" t="s">
        <v>476</v>
      </c>
      <c r="G291" s="173" t="s">
        <v>163</v>
      </c>
      <c r="H291" s="174">
        <v>0.245</v>
      </c>
      <c r="I291" s="175"/>
      <c r="J291" s="176">
        <f>ROUND(I291*H291,2)</f>
        <v>0</v>
      </c>
      <c r="K291" s="172" t="s">
        <v>138</v>
      </c>
      <c r="L291" s="41"/>
      <c r="M291" s="177" t="s">
        <v>19</v>
      </c>
      <c r="N291" s="178" t="s">
        <v>44</v>
      </c>
      <c r="O291" s="66"/>
      <c r="P291" s="179">
        <f>O291*H291</f>
        <v>0</v>
      </c>
      <c r="Q291" s="179">
        <v>0</v>
      </c>
      <c r="R291" s="179">
        <f>Q291*H291</f>
        <v>0</v>
      </c>
      <c r="S291" s="179">
        <v>0</v>
      </c>
      <c r="T291" s="180">
        <f>S291*H291</f>
        <v>0</v>
      </c>
      <c r="U291" s="36"/>
      <c r="V291" s="36"/>
      <c r="W291" s="36"/>
      <c r="X291" s="36"/>
      <c r="Y291" s="36"/>
      <c r="Z291" s="36"/>
      <c r="AA291" s="36"/>
      <c r="AB291" s="36"/>
      <c r="AC291" s="36"/>
      <c r="AD291" s="36"/>
      <c r="AE291" s="36"/>
      <c r="AR291" s="181" t="s">
        <v>132</v>
      </c>
      <c r="AT291" s="181" t="s">
        <v>128</v>
      </c>
      <c r="AU291" s="181" t="s">
        <v>133</v>
      </c>
      <c r="AY291" s="19" t="s">
        <v>126</v>
      </c>
      <c r="BE291" s="182">
        <f>IF(N291="základní",J291,0)</f>
        <v>0</v>
      </c>
      <c r="BF291" s="182">
        <f>IF(N291="snížená",J291,0)</f>
        <v>0</v>
      </c>
      <c r="BG291" s="182">
        <f>IF(N291="zákl. přenesená",J291,0)</f>
        <v>0</v>
      </c>
      <c r="BH291" s="182">
        <f>IF(N291="sníž. přenesená",J291,0)</f>
        <v>0</v>
      </c>
      <c r="BI291" s="182">
        <f>IF(N291="nulová",J291,0)</f>
        <v>0</v>
      </c>
      <c r="BJ291" s="19" t="s">
        <v>133</v>
      </c>
      <c r="BK291" s="182">
        <f>ROUND(I291*H291,2)</f>
        <v>0</v>
      </c>
      <c r="BL291" s="19" t="s">
        <v>132</v>
      </c>
      <c r="BM291" s="181" t="s">
        <v>477</v>
      </c>
    </row>
    <row r="292" spans="1:65" s="2" customFormat="1" ht="58.5">
      <c r="A292" s="36"/>
      <c r="B292" s="37"/>
      <c r="C292" s="38"/>
      <c r="D292" s="183" t="s">
        <v>140</v>
      </c>
      <c r="E292" s="38"/>
      <c r="F292" s="184" t="s">
        <v>473</v>
      </c>
      <c r="G292" s="38"/>
      <c r="H292" s="38"/>
      <c r="I292" s="185"/>
      <c r="J292" s="38"/>
      <c r="K292" s="38"/>
      <c r="L292" s="41"/>
      <c r="M292" s="186"/>
      <c r="N292" s="187"/>
      <c r="O292" s="66"/>
      <c r="P292" s="66"/>
      <c r="Q292" s="66"/>
      <c r="R292" s="66"/>
      <c r="S292" s="66"/>
      <c r="T292" s="67"/>
      <c r="U292" s="36"/>
      <c r="V292" s="36"/>
      <c r="W292" s="36"/>
      <c r="X292" s="36"/>
      <c r="Y292" s="36"/>
      <c r="Z292" s="36"/>
      <c r="AA292" s="36"/>
      <c r="AB292" s="36"/>
      <c r="AC292" s="36"/>
      <c r="AD292" s="36"/>
      <c r="AE292" s="36"/>
      <c r="AT292" s="19" t="s">
        <v>140</v>
      </c>
      <c r="AU292" s="19" t="s">
        <v>133</v>
      </c>
    </row>
    <row r="293" spans="1:65" s="2" customFormat="1" ht="16.5" customHeight="1">
      <c r="A293" s="36"/>
      <c r="B293" s="37"/>
      <c r="C293" s="170" t="s">
        <v>478</v>
      </c>
      <c r="D293" s="170" t="s">
        <v>128</v>
      </c>
      <c r="E293" s="171" t="s">
        <v>479</v>
      </c>
      <c r="F293" s="172" t="s">
        <v>480</v>
      </c>
      <c r="G293" s="173" t="s">
        <v>206</v>
      </c>
      <c r="H293" s="174">
        <v>1.7999999999999999E-2</v>
      </c>
      <c r="I293" s="175"/>
      <c r="J293" s="176">
        <f>ROUND(I293*H293,2)</f>
        <v>0</v>
      </c>
      <c r="K293" s="172" t="s">
        <v>138</v>
      </c>
      <c r="L293" s="41"/>
      <c r="M293" s="177" t="s">
        <v>19</v>
      </c>
      <c r="N293" s="178" t="s">
        <v>44</v>
      </c>
      <c r="O293" s="66"/>
      <c r="P293" s="179">
        <f>O293*H293</f>
        <v>0</v>
      </c>
      <c r="Q293" s="179">
        <v>1.06277</v>
      </c>
      <c r="R293" s="179">
        <f>Q293*H293</f>
        <v>1.9129859999999999E-2</v>
      </c>
      <c r="S293" s="179">
        <v>0</v>
      </c>
      <c r="T293" s="180">
        <f>S293*H293</f>
        <v>0</v>
      </c>
      <c r="U293" s="36"/>
      <c r="V293" s="36"/>
      <c r="W293" s="36"/>
      <c r="X293" s="36"/>
      <c r="Y293" s="36"/>
      <c r="Z293" s="36"/>
      <c r="AA293" s="36"/>
      <c r="AB293" s="36"/>
      <c r="AC293" s="36"/>
      <c r="AD293" s="36"/>
      <c r="AE293" s="36"/>
      <c r="AR293" s="181" t="s">
        <v>132</v>
      </c>
      <c r="AT293" s="181" t="s">
        <v>128</v>
      </c>
      <c r="AU293" s="181" t="s">
        <v>133</v>
      </c>
      <c r="AY293" s="19" t="s">
        <v>126</v>
      </c>
      <c r="BE293" s="182">
        <f>IF(N293="základní",J293,0)</f>
        <v>0</v>
      </c>
      <c r="BF293" s="182">
        <f>IF(N293="snížená",J293,0)</f>
        <v>0</v>
      </c>
      <c r="BG293" s="182">
        <f>IF(N293="zákl. přenesená",J293,0)</f>
        <v>0</v>
      </c>
      <c r="BH293" s="182">
        <f>IF(N293="sníž. přenesená",J293,0)</f>
        <v>0</v>
      </c>
      <c r="BI293" s="182">
        <f>IF(N293="nulová",J293,0)</f>
        <v>0</v>
      </c>
      <c r="BJ293" s="19" t="s">
        <v>133</v>
      </c>
      <c r="BK293" s="182">
        <f>ROUND(I293*H293,2)</f>
        <v>0</v>
      </c>
      <c r="BL293" s="19" t="s">
        <v>132</v>
      </c>
      <c r="BM293" s="181" t="s">
        <v>481</v>
      </c>
    </row>
    <row r="294" spans="1:65" s="2" customFormat="1" ht="29.25">
      <c r="A294" s="36"/>
      <c r="B294" s="37"/>
      <c r="C294" s="38"/>
      <c r="D294" s="183" t="s">
        <v>140</v>
      </c>
      <c r="E294" s="38"/>
      <c r="F294" s="184" t="s">
        <v>482</v>
      </c>
      <c r="G294" s="38"/>
      <c r="H294" s="38"/>
      <c r="I294" s="185"/>
      <c r="J294" s="38"/>
      <c r="K294" s="38"/>
      <c r="L294" s="41"/>
      <c r="M294" s="186"/>
      <c r="N294" s="187"/>
      <c r="O294" s="66"/>
      <c r="P294" s="66"/>
      <c r="Q294" s="66"/>
      <c r="R294" s="66"/>
      <c r="S294" s="66"/>
      <c r="T294" s="67"/>
      <c r="U294" s="36"/>
      <c r="V294" s="36"/>
      <c r="W294" s="36"/>
      <c r="X294" s="36"/>
      <c r="Y294" s="36"/>
      <c r="Z294" s="36"/>
      <c r="AA294" s="36"/>
      <c r="AB294" s="36"/>
      <c r="AC294" s="36"/>
      <c r="AD294" s="36"/>
      <c r="AE294" s="36"/>
      <c r="AT294" s="19" t="s">
        <v>140</v>
      </c>
      <c r="AU294" s="19" t="s">
        <v>133</v>
      </c>
    </row>
    <row r="295" spans="1:65" s="13" customFormat="1" ht="11.25">
      <c r="B295" s="188"/>
      <c r="C295" s="189"/>
      <c r="D295" s="183" t="s">
        <v>152</v>
      </c>
      <c r="E295" s="190" t="s">
        <v>19</v>
      </c>
      <c r="F295" s="191" t="s">
        <v>467</v>
      </c>
      <c r="G295" s="189"/>
      <c r="H295" s="190" t="s">
        <v>19</v>
      </c>
      <c r="I295" s="192"/>
      <c r="J295" s="189"/>
      <c r="K295" s="189"/>
      <c r="L295" s="193"/>
      <c r="M295" s="194"/>
      <c r="N295" s="195"/>
      <c r="O295" s="195"/>
      <c r="P295" s="195"/>
      <c r="Q295" s="195"/>
      <c r="R295" s="195"/>
      <c r="S295" s="195"/>
      <c r="T295" s="196"/>
      <c r="AT295" s="197" t="s">
        <v>152</v>
      </c>
      <c r="AU295" s="197" t="s">
        <v>133</v>
      </c>
      <c r="AV295" s="13" t="s">
        <v>77</v>
      </c>
      <c r="AW295" s="13" t="s">
        <v>33</v>
      </c>
      <c r="AX295" s="13" t="s">
        <v>72</v>
      </c>
      <c r="AY295" s="197" t="s">
        <v>126</v>
      </c>
    </row>
    <row r="296" spans="1:65" s="14" customFormat="1" ht="11.25">
      <c r="B296" s="198"/>
      <c r="C296" s="199"/>
      <c r="D296" s="183" t="s">
        <v>152</v>
      </c>
      <c r="E296" s="200" t="s">
        <v>19</v>
      </c>
      <c r="F296" s="201" t="s">
        <v>483</v>
      </c>
      <c r="G296" s="199"/>
      <c r="H296" s="202">
        <v>1.7999999999999999E-2</v>
      </c>
      <c r="I296" s="203"/>
      <c r="J296" s="199"/>
      <c r="K296" s="199"/>
      <c r="L296" s="204"/>
      <c r="M296" s="205"/>
      <c r="N296" s="206"/>
      <c r="O296" s="206"/>
      <c r="P296" s="206"/>
      <c r="Q296" s="206"/>
      <c r="R296" s="206"/>
      <c r="S296" s="206"/>
      <c r="T296" s="207"/>
      <c r="AT296" s="208" t="s">
        <v>152</v>
      </c>
      <c r="AU296" s="208" t="s">
        <v>133</v>
      </c>
      <c r="AV296" s="14" t="s">
        <v>133</v>
      </c>
      <c r="AW296" s="14" t="s">
        <v>33</v>
      </c>
      <c r="AX296" s="14" t="s">
        <v>77</v>
      </c>
      <c r="AY296" s="208" t="s">
        <v>126</v>
      </c>
    </row>
    <row r="297" spans="1:65" s="2" customFormat="1" ht="24">
      <c r="A297" s="36"/>
      <c r="B297" s="37"/>
      <c r="C297" s="170" t="s">
        <v>484</v>
      </c>
      <c r="D297" s="170" t="s">
        <v>128</v>
      </c>
      <c r="E297" s="171" t="s">
        <v>485</v>
      </c>
      <c r="F297" s="172" t="s">
        <v>486</v>
      </c>
      <c r="G297" s="173" t="s">
        <v>149</v>
      </c>
      <c r="H297" s="174">
        <v>7</v>
      </c>
      <c r="I297" s="175"/>
      <c r="J297" s="176">
        <f>ROUND(I297*H297,2)</f>
        <v>0</v>
      </c>
      <c r="K297" s="172" t="s">
        <v>138</v>
      </c>
      <c r="L297" s="41"/>
      <c r="M297" s="177" t="s">
        <v>19</v>
      </c>
      <c r="N297" s="178" t="s">
        <v>44</v>
      </c>
      <c r="O297" s="66"/>
      <c r="P297" s="179">
        <f>O297*H297</f>
        <v>0</v>
      </c>
      <c r="Q297" s="179">
        <v>2.0000000000000002E-5</v>
      </c>
      <c r="R297" s="179">
        <f>Q297*H297</f>
        <v>1.4000000000000001E-4</v>
      </c>
      <c r="S297" s="179">
        <v>0</v>
      </c>
      <c r="T297" s="180">
        <f>S297*H297</f>
        <v>0</v>
      </c>
      <c r="U297" s="36"/>
      <c r="V297" s="36"/>
      <c r="W297" s="36"/>
      <c r="X297" s="36"/>
      <c r="Y297" s="36"/>
      <c r="Z297" s="36"/>
      <c r="AA297" s="36"/>
      <c r="AB297" s="36"/>
      <c r="AC297" s="36"/>
      <c r="AD297" s="36"/>
      <c r="AE297" s="36"/>
      <c r="AR297" s="181" t="s">
        <v>132</v>
      </c>
      <c r="AT297" s="181" t="s">
        <v>128</v>
      </c>
      <c r="AU297" s="181" t="s">
        <v>133</v>
      </c>
      <c r="AY297" s="19" t="s">
        <v>126</v>
      </c>
      <c r="BE297" s="182">
        <f>IF(N297="základní",J297,0)</f>
        <v>0</v>
      </c>
      <c r="BF297" s="182">
        <f>IF(N297="snížená",J297,0)</f>
        <v>0</v>
      </c>
      <c r="BG297" s="182">
        <f>IF(N297="zákl. přenesená",J297,0)</f>
        <v>0</v>
      </c>
      <c r="BH297" s="182">
        <f>IF(N297="sníž. přenesená",J297,0)</f>
        <v>0</v>
      </c>
      <c r="BI297" s="182">
        <f>IF(N297="nulová",J297,0)</f>
        <v>0</v>
      </c>
      <c r="BJ297" s="19" t="s">
        <v>133</v>
      </c>
      <c r="BK297" s="182">
        <f>ROUND(I297*H297,2)</f>
        <v>0</v>
      </c>
      <c r="BL297" s="19" t="s">
        <v>132</v>
      </c>
      <c r="BM297" s="181" t="s">
        <v>487</v>
      </c>
    </row>
    <row r="298" spans="1:65" s="14" customFormat="1" ht="11.25">
      <c r="B298" s="198"/>
      <c r="C298" s="199"/>
      <c r="D298" s="183" t="s">
        <v>152</v>
      </c>
      <c r="E298" s="200" t="s">
        <v>19</v>
      </c>
      <c r="F298" s="201" t="s">
        <v>488</v>
      </c>
      <c r="G298" s="199"/>
      <c r="H298" s="202">
        <v>7</v>
      </c>
      <c r="I298" s="203"/>
      <c r="J298" s="199"/>
      <c r="K298" s="199"/>
      <c r="L298" s="204"/>
      <c r="M298" s="205"/>
      <c r="N298" s="206"/>
      <c r="O298" s="206"/>
      <c r="P298" s="206"/>
      <c r="Q298" s="206"/>
      <c r="R298" s="206"/>
      <c r="S298" s="206"/>
      <c r="T298" s="207"/>
      <c r="AT298" s="208" t="s">
        <v>152</v>
      </c>
      <c r="AU298" s="208" t="s">
        <v>133</v>
      </c>
      <c r="AV298" s="14" t="s">
        <v>133</v>
      </c>
      <c r="AW298" s="14" t="s">
        <v>33</v>
      </c>
      <c r="AX298" s="14" t="s">
        <v>77</v>
      </c>
      <c r="AY298" s="208" t="s">
        <v>126</v>
      </c>
    </row>
    <row r="299" spans="1:65" s="2" customFormat="1" ht="16.5" customHeight="1">
      <c r="A299" s="36"/>
      <c r="B299" s="37"/>
      <c r="C299" s="170" t="s">
        <v>489</v>
      </c>
      <c r="D299" s="170" t="s">
        <v>128</v>
      </c>
      <c r="E299" s="171" t="s">
        <v>490</v>
      </c>
      <c r="F299" s="172" t="s">
        <v>491</v>
      </c>
      <c r="G299" s="173" t="s">
        <v>131</v>
      </c>
      <c r="H299" s="174">
        <v>2</v>
      </c>
      <c r="I299" s="175"/>
      <c r="J299" s="176">
        <f>ROUND(I299*H299,2)</f>
        <v>0</v>
      </c>
      <c r="K299" s="172" t="s">
        <v>19</v>
      </c>
      <c r="L299" s="41"/>
      <c r="M299" s="177" t="s">
        <v>19</v>
      </c>
      <c r="N299" s="178" t="s">
        <v>44</v>
      </c>
      <c r="O299" s="66"/>
      <c r="P299" s="179">
        <f>O299*H299</f>
        <v>0</v>
      </c>
      <c r="Q299" s="179">
        <v>0</v>
      </c>
      <c r="R299" s="179">
        <f>Q299*H299</f>
        <v>0</v>
      </c>
      <c r="S299" s="179">
        <v>0</v>
      </c>
      <c r="T299" s="180">
        <f>S299*H299</f>
        <v>0</v>
      </c>
      <c r="U299" s="36"/>
      <c r="V299" s="36"/>
      <c r="W299" s="36"/>
      <c r="X299" s="36"/>
      <c r="Y299" s="36"/>
      <c r="Z299" s="36"/>
      <c r="AA299" s="36"/>
      <c r="AB299" s="36"/>
      <c r="AC299" s="36"/>
      <c r="AD299" s="36"/>
      <c r="AE299" s="36"/>
      <c r="AR299" s="181" t="s">
        <v>132</v>
      </c>
      <c r="AT299" s="181" t="s">
        <v>128</v>
      </c>
      <c r="AU299" s="181" t="s">
        <v>133</v>
      </c>
      <c r="AY299" s="19" t="s">
        <v>126</v>
      </c>
      <c r="BE299" s="182">
        <f>IF(N299="základní",J299,0)</f>
        <v>0</v>
      </c>
      <c r="BF299" s="182">
        <f>IF(N299="snížená",J299,0)</f>
        <v>0</v>
      </c>
      <c r="BG299" s="182">
        <f>IF(N299="zákl. přenesená",J299,0)</f>
        <v>0</v>
      </c>
      <c r="BH299" s="182">
        <f>IF(N299="sníž. přenesená",J299,0)</f>
        <v>0</v>
      </c>
      <c r="BI299" s="182">
        <f>IF(N299="nulová",J299,0)</f>
        <v>0</v>
      </c>
      <c r="BJ299" s="19" t="s">
        <v>133</v>
      </c>
      <c r="BK299" s="182">
        <f>ROUND(I299*H299,2)</f>
        <v>0</v>
      </c>
      <c r="BL299" s="19" t="s">
        <v>132</v>
      </c>
      <c r="BM299" s="181" t="s">
        <v>492</v>
      </c>
    </row>
    <row r="300" spans="1:65" s="12" customFormat="1" ht="22.9" customHeight="1">
      <c r="B300" s="154"/>
      <c r="C300" s="155"/>
      <c r="D300" s="156" t="s">
        <v>71</v>
      </c>
      <c r="E300" s="168" t="s">
        <v>182</v>
      </c>
      <c r="F300" s="168" t="s">
        <v>493</v>
      </c>
      <c r="G300" s="155"/>
      <c r="H300" s="155"/>
      <c r="I300" s="158"/>
      <c r="J300" s="169">
        <f>BK300</f>
        <v>0</v>
      </c>
      <c r="K300" s="155"/>
      <c r="L300" s="160"/>
      <c r="M300" s="161"/>
      <c r="N300" s="162"/>
      <c r="O300" s="162"/>
      <c r="P300" s="163">
        <f>SUM(P301:P351)</f>
        <v>0</v>
      </c>
      <c r="Q300" s="162"/>
      <c r="R300" s="163">
        <f>SUM(R301:R351)</f>
        <v>14.326750000000001</v>
      </c>
      <c r="S300" s="162"/>
      <c r="T300" s="164">
        <f>SUM(T301:T351)</f>
        <v>2.3365799999999997</v>
      </c>
      <c r="AR300" s="165" t="s">
        <v>77</v>
      </c>
      <c r="AT300" s="166" t="s">
        <v>71</v>
      </c>
      <c r="AU300" s="166" t="s">
        <v>77</v>
      </c>
      <c r="AY300" s="165" t="s">
        <v>126</v>
      </c>
      <c r="BK300" s="167">
        <f>SUM(BK301:BK351)</f>
        <v>0</v>
      </c>
    </row>
    <row r="301" spans="1:65" s="2" customFormat="1" ht="16.5" customHeight="1">
      <c r="A301" s="36"/>
      <c r="B301" s="37"/>
      <c r="C301" s="170" t="s">
        <v>494</v>
      </c>
      <c r="D301" s="170" t="s">
        <v>128</v>
      </c>
      <c r="E301" s="171" t="s">
        <v>495</v>
      </c>
      <c r="F301" s="172" t="s">
        <v>496</v>
      </c>
      <c r="G301" s="173" t="s">
        <v>131</v>
      </c>
      <c r="H301" s="174">
        <v>1</v>
      </c>
      <c r="I301" s="175"/>
      <c r="J301" s="176">
        <f>ROUND(I301*H301,2)</f>
        <v>0</v>
      </c>
      <c r="K301" s="172" t="s">
        <v>19</v>
      </c>
      <c r="L301" s="41"/>
      <c r="M301" s="177" t="s">
        <v>19</v>
      </c>
      <c r="N301" s="178" t="s">
        <v>44</v>
      </c>
      <c r="O301" s="66"/>
      <c r="P301" s="179">
        <f>O301*H301</f>
        <v>0</v>
      </c>
      <c r="Q301" s="179">
        <v>0</v>
      </c>
      <c r="R301" s="179">
        <f>Q301*H301</f>
        <v>0</v>
      </c>
      <c r="S301" s="179">
        <v>0</v>
      </c>
      <c r="T301" s="180">
        <f>S301*H301</f>
        <v>0</v>
      </c>
      <c r="U301" s="36"/>
      <c r="V301" s="36"/>
      <c r="W301" s="36"/>
      <c r="X301" s="36"/>
      <c r="Y301" s="36"/>
      <c r="Z301" s="36"/>
      <c r="AA301" s="36"/>
      <c r="AB301" s="36"/>
      <c r="AC301" s="36"/>
      <c r="AD301" s="36"/>
      <c r="AE301" s="36"/>
      <c r="AR301" s="181" t="s">
        <v>132</v>
      </c>
      <c r="AT301" s="181" t="s">
        <v>128</v>
      </c>
      <c r="AU301" s="181" t="s">
        <v>133</v>
      </c>
      <c r="AY301" s="19" t="s">
        <v>126</v>
      </c>
      <c r="BE301" s="182">
        <f>IF(N301="základní",J301,0)</f>
        <v>0</v>
      </c>
      <c r="BF301" s="182">
        <f>IF(N301="snížená",J301,0)</f>
        <v>0</v>
      </c>
      <c r="BG301" s="182">
        <f>IF(N301="zákl. přenesená",J301,0)</f>
        <v>0</v>
      </c>
      <c r="BH301" s="182">
        <f>IF(N301="sníž. přenesená",J301,0)</f>
        <v>0</v>
      </c>
      <c r="BI301" s="182">
        <f>IF(N301="nulová",J301,0)</f>
        <v>0</v>
      </c>
      <c r="BJ301" s="19" t="s">
        <v>133</v>
      </c>
      <c r="BK301" s="182">
        <f>ROUND(I301*H301,2)</f>
        <v>0</v>
      </c>
      <c r="BL301" s="19" t="s">
        <v>132</v>
      </c>
      <c r="BM301" s="181" t="s">
        <v>497</v>
      </c>
    </row>
    <row r="302" spans="1:65" s="2" customFormat="1" ht="21.75" customHeight="1">
      <c r="A302" s="36"/>
      <c r="B302" s="37"/>
      <c r="C302" s="170" t="s">
        <v>498</v>
      </c>
      <c r="D302" s="170" t="s">
        <v>128</v>
      </c>
      <c r="E302" s="171" t="s">
        <v>499</v>
      </c>
      <c r="F302" s="172" t="s">
        <v>500</v>
      </c>
      <c r="G302" s="173" t="s">
        <v>137</v>
      </c>
      <c r="H302" s="174">
        <v>2.88</v>
      </c>
      <c r="I302" s="175"/>
      <c r="J302" s="176">
        <f>ROUND(I302*H302,2)</f>
        <v>0</v>
      </c>
      <c r="K302" s="172" t="s">
        <v>138</v>
      </c>
      <c r="L302" s="41"/>
      <c r="M302" s="177" t="s">
        <v>19</v>
      </c>
      <c r="N302" s="178" t="s">
        <v>44</v>
      </c>
      <c r="O302" s="66"/>
      <c r="P302" s="179">
        <f>O302*H302</f>
        <v>0</v>
      </c>
      <c r="Q302" s="179">
        <v>0</v>
      </c>
      <c r="R302" s="179">
        <f>Q302*H302</f>
        <v>0</v>
      </c>
      <c r="S302" s="179">
        <v>5.8999999999999997E-2</v>
      </c>
      <c r="T302" s="180">
        <f>S302*H302</f>
        <v>0.16991999999999999</v>
      </c>
      <c r="U302" s="36"/>
      <c r="V302" s="36"/>
      <c r="W302" s="36"/>
      <c r="X302" s="36"/>
      <c r="Y302" s="36"/>
      <c r="Z302" s="36"/>
      <c r="AA302" s="36"/>
      <c r="AB302" s="36"/>
      <c r="AC302" s="36"/>
      <c r="AD302" s="36"/>
      <c r="AE302" s="36"/>
      <c r="AR302" s="181" t="s">
        <v>132</v>
      </c>
      <c r="AT302" s="181" t="s">
        <v>128</v>
      </c>
      <c r="AU302" s="181" t="s">
        <v>133</v>
      </c>
      <c r="AY302" s="19" t="s">
        <v>126</v>
      </c>
      <c r="BE302" s="182">
        <f>IF(N302="základní",J302,0)</f>
        <v>0</v>
      </c>
      <c r="BF302" s="182">
        <f>IF(N302="snížená",J302,0)</f>
        <v>0</v>
      </c>
      <c r="BG302" s="182">
        <f>IF(N302="zákl. přenesená",J302,0)</f>
        <v>0</v>
      </c>
      <c r="BH302" s="182">
        <f>IF(N302="sníž. přenesená",J302,0)</f>
        <v>0</v>
      </c>
      <c r="BI302" s="182">
        <f>IF(N302="nulová",J302,0)</f>
        <v>0</v>
      </c>
      <c r="BJ302" s="19" t="s">
        <v>133</v>
      </c>
      <c r="BK302" s="182">
        <f>ROUND(I302*H302,2)</f>
        <v>0</v>
      </c>
      <c r="BL302" s="19" t="s">
        <v>132</v>
      </c>
      <c r="BM302" s="181" t="s">
        <v>501</v>
      </c>
    </row>
    <row r="303" spans="1:65" s="2" customFormat="1" ht="48.75">
      <c r="A303" s="36"/>
      <c r="B303" s="37"/>
      <c r="C303" s="38"/>
      <c r="D303" s="183" t="s">
        <v>140</v>
      </c>
      <c r="E303" s="38"/>
      <c r="F303" s="184" t="s">
        <v>502</v>
      </c>
      <c r="G303" s="38"/>
      <c r="H303" s="38"/>
      <c r="I303" s="185"/>
      <c r="J303" s="38"/>
      <c r="K303" s="38"/>
      <c r="L303" s="41"/>
      <c r="M303" s="186"/>
      <c r="N303" s="187"/>
      <c r="O303" s="66"/>
      <c r="P303" s="66"/>
      <c r="Q303" s="66"/>
      <c r="R303" s="66"/>
      <c r="S303" s="66"/>
      <c r="T303" s="67"/>
      <c r="U303" s="36"/>
      <c r="V303" s="36"/>
      <c r="W303" s="36"/>
      <c r="X303" s="36"/>
      <c r="Y303" s="36"/>
      <c r="Z303" s="36"/>
      <c r="AA303" s="36"/>
      <c r="AB303" s="36"/>
      <c r="AC303" s="36"/>
      <c r="AD303" s="36"/>
      <c r="AE303" s="36"/>
      <c r="AT303" s="19" t="s">
        <v>140</v>
      </c>
      <c r="AU303" s="19" t="s">
        <v>133</v>
      </c>
    </row>
    <row r="304" spans="1:65" s="14" customFormat="1" ht="11.25">
      <c r="B304" s="198"/>
      <c r="C304" s="199"/>
      <c r="D304" s="183" t="s">
        <v>152</v>
      </c>
      <c r="E304" s="200" t="s">
        <v>19</v>
      </c>
      <c r="F304" s="201" t="s">
        <v>503</v>
      </c>
      <c r="G304" s="199"/>
      <c r="H304" s="202">
        <v>2.88</v>
      </c>
      <c r="I304" s="203"/>
      <c r="J304" s="199"/>
      <c r="K304" s="199"/>
      <c r="L304" s="204"/>
      <c r="M304" s="205"/>
      <c r="N304" s="206"/>
      <c r="O304" s="206"/>
      <c r="P304" s="206"/>
      <c r="Q304" s="206"/>
      <c r="R304" s="206"/>
      <c r="S304" s="206"/>
      <c r="T304" s="207"/>
      <c r="AT304" s="208" t="s">
        <v>152</v>
      </c>
      <c r="AU304" s="208" t="s">
        <v>133</v>
      </c>
      <c r="AV304" s="14" t="s">
        <v>133</v>
      </c>
      <c r="AW304" s="14" t="s">
        <v>33</v>
      </c>
      <c r="AX304" s="14" t="s">
        <v>77</v>
      </c>
      <c r="AY304" s="208" t="s">
        <v>126</v>
      </c>
    </row>
    <row r="305" spans="1:65" s="2" customFormat="1" ht="21.75" customHeight="1">
      <c r="A305" s="36"/>
      <c r="B305" s="37"/>
      <c r="C305" s="170" t="s">
        <v>504</v>
      </c>
      <c r="D305" s="170" t="s">
        <v>128</v>
      </c>
      <c r="E305" s="171" t="s">
        <v>505</v>
      </c>
      <c r="F305" s="172" t="s">
        <v>506</v>
      </c>
      <c r="G305" s="173" t="s">
        <v>137</v>
      </c>
      <c r="H305" s="174">
        <v>2.52</v>
      </c>
      <c r="I305" s="175"/>
      <c r="J305" s="176">
        <f>ROUND(I305*H305,2)</f>
        <v>0</v>
      </c>
      <c r="K305" s="172" t="s">
        <v>138</v>
      </c>
      <c r="L305" s="41"/>
      <c r="M305" s="177" t="s">
        <v>19</v>
      </c>
      <c r="N305" s="178" t="s">
        <v>44</v>
      </c>
      <c r="O305" s="66"/>
      <c r="P305" s="179">
        <f>O305*H305</f>
        <v>0</v>
      </c>
      <c r="Q305" s="179">
        <v>0</v>
      </c>
      <c r="R305" s="179">
        <f>Q305*H305</f>
        <v>0</v>
      </c>
      <c r="S305" s="179">
        <v>6.2E-2</v>
      </c>
      <c r="T305" s="180">
        <f>S305*H305</f>
        <v>0.15623999999999999</v>
      </c>
      <c r="U305" s="36"/>
      <c r="V305" s="36"/>
      <c r="W305" s="36"/>
      <c r="X305" s="36"/>
      <c r="Y305" s="36"/>
      <c r="Z305" s="36"/>
      <c r="AA305" s="36"/>
      <c r="AB305" s="36"/>
      <c r="AC305" s="36"/>
      <c r="AD305" s="36"/>
      <c r="AE305" s="36"/>
      <c r="AR305" s="181" t="s">
        <v>132</v>
      </c>
      <c r="AT305" s="181" t="s">
        <v>128</v>
      </c>
      <c r="AU305" s="181" t="s">
        <v>133</v>
      </c>
      <c r="AY305" s="19" t="s">
        <v>126</v>
      </c>
      <c r="BE305" s="182">
        <f>IF(N305="základní",J305,0)</f>
        <v>0</v>
      </c>
      <c r="BF305" s="182">
        <f>IF(N305="snížená",J305,0)</f>
        <v>0</v>
      </c>
      <c r="BG305" s="182">
        <f>IF(N305="zákl. přenesená",J305,0)</f>
        <v>0</v>
      </c>
      <c r="BH305" s="182">
        <f>IF(N305="sníž. přenesená",J305,0)</f>
        <v>0</v>
      </c>
      <c r="BI305" s="182">
        <f>IF(N305="nulová",J305,0)</f>
        <v>0</v>
      </c>
      <c r="BJ305" s="19" t="s">
        <v>133</v>
      </c>
      <c r="BK305" s="182">
        <f>ROUND(I305*H305,2)</f>
        <v>0</v>
      </c>
      <c r="BL305" s="19" t="s">
        <v>132</v>
      </c>
      <c r="BM305" s="181" t="s">
        <v>507</v>
      </c>
    </row>
    <row r="306" spans="1:65" s="2" customFormat="1" ht="48.75">
      <c r="A306" s="36"/>
      <c r="B306" s="37"/>
      <c r="C306" s="38"/>
      <c r="D306" s="183" t="s">
        <v>140</v>
      </c>
      <c r="E306" s="38"/>
      <c r="F306" s="184" t="s">
        <v>502</v>
      </c>
      <c r="G306" s="38"/>
      <c r="H306" s="38"/>
      <c r="I306" s="185"/>
      <c r="J306" s="38"/>
      <c r="K306" s="38"/>
      <c r="L306" s="41"/>
      <c r="M306" s="186"/>
      <c r="N306" s="187"/>
      <c r="O306" s="66"/>
      <c r="P306" s="66"/>
      <c r="Q306" s="66"/>
      <c r="R306" s="66"/>
      <c r="S306" s="66"/>
      <c r="T306" s="67"/>
      <c r="U306" s="36"/>
      <c r="V306" s="36"/>
      <c r="W306" s="36"/>
      <c r="X306" s="36"/>
      <c r="Y306" s="36"/>
      <c r="Z306" s="36"/>
      <c r="AA306" s="36"/>
      <c r="AB306" s="36"/>
      <c r="AC306" s="36"/>
      <c r="AD306" s="36"/>
      <c r="AE306" s="36"/>
      <c r="AT306" s="19" t="s">
        <v>140</v>
      </c>
      <c r="AU306" s="19" t="s">
        <v>133</v>
      </c>
    </row>
    <row r="307" spans="1:65" s="14" customFormat="1" ht="11.25">
      <c r="B307" s="198"/>
      <c r="C307" s="199"/>
      <c r="D307" s="183" t="s">
        <v>152</v>
      </c>
      <c r="E307" s="200" t="s">
        <v>19</v>
      </c>
      <c r="F307" s="201" t="s">
        <v>508</v>
      </c>
      <c r="G307" s="199"/>
      <c r="H307" s="202">
        <v>2.52</v>
      </c>
      <c r="I307" s="203"/>
      <c r="J307" s="199"/>
      <c r="K307" s="199"/>
      <c r="L307" s="204"/>
      <c r="M307" s="205"/>
      <c r="N307" s="206"/>
      <c r="O307" s="206"/>
      <c r="P307" s="206"/>
      <c r="Q307" s="206"/>
      <c r="R307" s="206"/>
      <c r="S307" s="206"/>
      <c r="T307" s="207"/>
      <c r="AT307" s="208" t="s">
        <v>152</v>
      </c>
      <c r="AU307" s="208" t="s">
        <v>133</v>
      </c>
      <c r="AV307" s="14" t="s">
        <v>133</v>
      </c>
      <c r="AW307" s="14" t="s">
        <v>33</v>
      </c>
      <c r="AX307" s="14" t="s">
        <v>77</v>
      </c>
      <c r="AY307" s="208" t="s">
        <v>126</v>
      </c>
    </row>
    <row r="308" spans="1:65" s="2" customFormat="1" ht="24">
      <c r="A308" s="36"/>
      <c r="B308" s="37"/>
      <c r="C308" s="170" t="s">
        <v>509</v>
      </c>
      <c r="D308" s="170" t="s">
        <v>128</v>
      </c>
      <c r="E308" s="171" t="s">
        <v>510</v>
      </c>
      <c r="F308" s="172" t="s">
        <v>511</v>
      </c>
      <c r="G308" s="173" t="s">
        <v>163</v>
      </c>
      <c r="H308" s="174">
        <v>0.97199999999999998</v>
      </c>
      <c r="I308" s="175"/>
      <c r="J308" s="176">
        <f>ROUND(I308*H308,2)</f>
        <v>0</v>
      </c>
      <c r="K308" s="172" t="s">
        <v>138</v>
      </c>
      <c r="L308" s="41"/>
      <c r="M308" s="177" t="s">
        <v>19</v>
      </c>
      <c r="N308" s="178" t="s">
        <v>44</v>
      </c>
      <c r="O308" s="66"/>
      <c r="P308" s="179">
        <f>O308*H308</f>
        <v>0</v>
      </c>
      <c r="Q308" s="179">
        <v>0</v>
      </c>
      <c r="R308" s="179">
        <f>Q308*H308</f>
        <v>0</v>
      </c>
      <c r="S308" s="179">
        <v>1.8</v>
      </c>
      <c r="T308" s="180">
        <f>S308*H308</f>
        <v>1.7496</v>
      </c>
      <c r="U308" s="36"/>
      <c r="V308" s="36"/>
      <c r="W308" s="36"/>
      <c r="X308" s="36"/>
      <c r="Y308" s="36"/>
      <c r="Z308" s="36"/>
      <c r="AA308" s="36"/>
      <c r="AB308" s="36"/>
      <c r="AC308" s="36"/>
      <c r="AD308" s="36"/>
      <c r="AE308" s="36"/>
      <c r="AR308" s="181" t="s">
        <v>132</v>
      </c>
      <c r="AT308" s="181" t="s">
        <v>128</v>
      </c>
      <c r="AU308" s="181" t="s">
        <v>133</v>
      </c>
      <c r="AY308" s="19" t="s">
        <v>126</v>
      </c>
      <c r="BE308" s="182">
        <f>IF(N308="základní",J308,0)</f>
        <v>0</v>
      </c>
      <c r="BF308" s="182">
        <f>IF(N308="snížená",J308,0)</f>
        <v>0</v>
      </c>
      <c r="BG308" s="182">
        <f>IF(N308="zákl. přenesená",J308,0)</f>
        <v>0</v>
      </c>
      <c r="BH308" s="182">
        <f>IF(N308="sníž. přenesená",J308,0)</f>
        <v>0</v>
      </c>
      <c r="BI308" s="182">
        <f>IF(N308="nulová",J308,0)</f>
        <v>0</v>
      </c>
      <c r="BJ308" s="19" t="s">
        <v>133</v>
      </c>
      <c r="BK308" s="182">
        <f>ROUND(I308*H308,2)</f>
        <v>0</v>
      </c>
      <c r="BL308" s="19" t="s">
        <v>132</v>
      </c>
      <c r="BM308" s="181" t="s">
        <v>512</v>
      </c>
    </row>
    <row r="309" spans="1:65" s="2" customFormat="1" ht="39">
      <c r="A309" s="36"/>
      <c r="B309" s="37"/>
      <c r="C309" s="38"/>
      <c r="D309" s="183" t="s">
        <v>140</v>
      </c>
      <c r="E309" s="38"/>
      <c r="F309" s="184" t="s">
        <v>513</v>
      </c>
      <c r="G309" s="38"/>
      <c r="H309" s="38"/>
      <c r="I309" s="185"/>
      <c r="J309" s="38"/>
      <c r="K309" s="38"/>
      <c r="L309" s="41"/>
      <c r="M309" s="186"/>
      <c r="N309" s="187"/>
      <c r="O309" s="66"/>
      <c r="P309" s="66"/>
      <c r="Q309" s="66"/>
      <c r="R309" s="66"/>
      <c r="S309" s="66"/>
      <c r="T309" s="67"/>
      <c r="U309" s="36"/>
      <c r="V309" s="36"/>
      <c r="W309" s="36"/>
      <c r="X309" s="36"/>
      <c r="Y309" s="36"/>
      <c r="Z309" s="36"/>
      <c r="AA309" s="36"/>
      <c r="AB309" s="36"/>
      <c r="AC309" s="36"/>
      <c r="AD309" s="36"/>
      <c r="AE309" s="36"/>
      <c r="AT309" s="19" t="s">
        <v>140</v>
      </c>
      <c r="AU309" s="19" t="s">
        <v>133</v>
      </c>
    </row>
    <row r="310" spans="1:65" s="13" customFormat="1" ht="11.25">
      <c r="B310" s="188"/>
      <c r="C310" s="189"/>
      <c r="D310" s="183" t="s">
        <v>152</v>
      </c>
      <c r="E310" s="190" t="s">
        <v>19</v>
      </c>
      <c r="F310" s="191" t="s">
        <v>514</v>
      </c>
      <c r="G310" s="189"/>
      <c r="H310" s="190" t="s">
        <v>19</v>
      </c>
      <c r="I310" s="192"/>
      <c r="J310" s="189"/>
      <c r="K310" s="189"/>
      <c r="L310" s="193"/>
      <c r="M310" s="194"/>
      <c r="N310" s="195"/>
      <c r="O310" s="195"/>
      <c r="P310" s="195"/>
      <c r="Q310" s="195"/>
      <c r="R310" s="195"/>
      <c r="S310" s="195"/>
      <c r="T310" s="196"/>
      <c r="AT310" s="197" t="s">
        <v>152</v>
      </c>
      <c r="AU310" s="197" t="s">
        <v>133</v>
      </c>
      <c r="AV310" s="13" t="s">
        <v>77</v>
      </c>
      <c r="AW310" s="13" t="s">
        <v>33</v>
      </c>
      <c r="AX310" s="13" t="s">
        <v>72</v>
      </c>
      <c r="AY310" s="197" t="s">
        <v>126</v>
      </c>
    </row>
    <row r="311" spans="1:65" s="14" customFormat="1" ht="11.25">
      <c r="B311" s="198"/>
      <c r="C311" s="199"/>
      <c r="D311" s="183" t="s">
        <v>152</v>
      </c>
      <c r="E311" s="200" t="s">
        <v>19</v>
      </c>
      <c r="F311" s="201" t="s">
        <v>515</v>
      </c>
      <c r="G311" s="199"/>
      <c r="H311" s="202">
        <v>0.97199999999999998</v>
      </c>
      <c r="I311" s="203"/>
      <c r="J311" s="199"/>
      <c r="K311" s="199"/>
      <c r="L311" s="204"/>
      <c r="M311" s="205"/>
      <c r="N311" s="206"/>
      <c r="O311" s="206"/>
      <c r="P311" s="206"/>
      <c r="Q311" s="206"/>
      <c r="R311" s="206"/>
      <c r="S311" s="206"/>
      <c r="T311" s="207"/>
      <c r="AT311" s="208" t="s">
        <v>152</v>
      </c>
      <c r="AU311" s="208" t="s">
        <v>133</v>
      </c>
      <c r="AV311" s="14" t="s">
        <v>133</v>
      </c>
      <c r="AW311" s="14" t="s">
        <v>33</v>
      </c>
      <c r="AX311" s="14" t="s">
        <v>77</v>
      </c>
      <c r="AY311" s="208" t="s">
        <v>126</v>
      </c>
    </row>
    <row r="312" spans="1:65" s="2" customFormat="1" ht="24">
      <c r="A312" s="36"/>
      <c r="B312" s="37"/>
      <c r="C312" s="170" t="s">
        <v>516</v>
      </c>
      <c r="D312" s="170" t="s">
        <v>128</v>
      </c>
      <c r="E312" s="171" t="s">
        <v>517</v>
      </c>
      <c r="F312" s="172" t="s">
        <v>518</v>
      </c>
      <c r="G312" s="173" t="s">
        <v>137</v>
      </c>
      <c r="H312" s="174">
        <v>5.67</v>
      </c>
      <c r="I312" s="175"/>
      <c r="J312" s="176">
        <f>ROUND(I312*H312,2)</f>
        <v>0</v>
      </c>
      <c r="K312" s="172" t="s">
        <v>138</v>
      </c>
      <c r="L312" s="41"/>
      <c r="M312" s="177" t="s">
        <v>19</v>
      </c>
      <c r="N312" s="178" t="s">
        <v>44</v>
      </c>
      <c r="O312" s="66"/>
      <c r="P312" s="179">
        <f>O312*H312</f>
        <v>0</v>
      </c>
      <c r="Q312" s="179">
        <v>0</v>
      </c>
      <c r="R312" s="179">
        <f>Q312*H312</f>
        <v>0</v>
      </c>
      <c r="S312" s="179">
        <v>4.5999999999999999E-2</v>
      </c>
      <c r="T312" s="180">
        <f>S312*H312</f>
        <v>0.26082</v>
      </c>
      <c r="U312" s="36"/>
      <c r="V312" s="36"/>
      <c r="W312" s="36"/>
      <c r="X312" s="36"/>
      <c r="Y312" s="36"/>
      <c r="Z312" s="36"/>
      <c r="AA312" s="36"/>
      <c r="AB312" s="36"/>
      <c r="AC312" s="36"/>
      <c r="AD312" s="36"/>
      <c r="AE312" s="36"/>
      <c r="AR312" s="181" t="s">
        <v>132</v>
      </c>
      <c r="AT312" s="181" t="s">
        <v>128</v>
      </c>
      <c r="AU312" s="181" t="s">
        <v>133</v>
      </c>
      <c r="AY312" s="19" t="s">
        <v>126</v>
      </c>
      <c r="BE312" s="182">
        <f>IF(N312="základní",J312,0)</f>
        <v>0</v>
      </c>
      <c r="BF312" s="182">
        <f>IF(N312="snížená",J312,0)</f>
        <v>0</v>
      </c>
      <c r="BG312" s="182">
        <f>IF(N312="zákl. přenesená",J312,0)</f>
        <v>0</v>
      </c>
      <c r="BH312" s="182">
        <f>IF(N312="sníž. přenesená",J312,0)</f>
        <v>0</v>
      </c>
      <c r="BI312" s="182">
        <f>IF(N312="nulová",J312,0)</f>
        <v>0</v>
      </c>
      <c r="BJ312" s="19" t="s">
        <v>133</v>
      </c>
      <c r="BK312" s="182">
        <f>ROUND(I312*H312,2)</f>
        <v>0</v>
      </c>
      <c r="BL312" s="19" t="s">
        <v>132</v>
      </c>
      <c r="BM312" s="181" t="s">
        <v>519</v>
      </c>
    </row>
    <row r="313" spans="1:65" s="2" customFormat="1" ht="29.25">
      <c r="A313" s="36"/>
      <c r="B313" s="37"/>
      <c r="C313" s="38"/>
      <c r="D313" s="183" t="s">
        <v>140</v>
      </c>
      <c r="E313" s="38"/>
      <c r="F313" s="184" t="s">
        <v>520</v>
      </c>
      <c r="G313" s="38"/>
      <c r="H313" s="38"/>
      <c r="I313" s="185"/>
      <c r="J313" s="38"/>
      <c r="K313" s="38"/>
      <c r="L313" s="41"/>
      <c r="M313" s="186"/>
      <c r="N313" s="187"/>
      <c r="O313" s="66"/>
      <c r="P313" s="66"/>
      <c r="Q313" s="66"/>
      <c r="R313" s="66"/>
      <c r="S313" s="66"/>
      <c r="T313" s="67"/>
      <c r="U313" s="36"/>
      <c r="V313" s="36"/>
      <c r="W313" s="36"/>
      <c r="X313" s="36"/>
      <c r="Y313" s="36"/>
      <c r="Z313" s="36"/>
      <c r="AA313" s="36"/>
      <c r="AB313" s="36"/>
      <c r="AC313" s="36"/>
      <c r="AD313" s="36"/>
      <c r="AE313" s="36"/>
      <c r="AT313" s="19" t="s">
        <v>140</v>
      </c>
      <c r="AU313" s="19" t="s">
        <v>133</v>
      </c>
    </row>
    <row r="314" spans="1:65" s="13" customFormat="1" ht="11.25">
      <c r="B314" s="188"/>
      <c r="C314" s="189"/>
      <c r="D314" s="183" t="s">
        <v>152</v>
      </c>
      <c r="E314" s="190" t="s">
        <v>19</v>
      </c>
      <c r="F314" s="191" t="s">
        <v>521</v>
      </c>
      <c r="G314" s="189"/>
      <c r="H314" s="190" t="s">
        <v>19</v>
      </c>
      <c r="I314" s="192"/>
      <c r="J314" s="189"/>
      <c r="K314" s="189"/>
      <c r="L314" s="193"/>
      <c r="M314" s="194"/>
      <c r="N314" s="195"/>
      <c r="O314" s="195"/>
      <c r="P314" s="195"/>
      <c r="Q314" s="195"/>
      <c r="R314" s="195"/>
      <c r="S314" s="195"/>
      <c r="T314" s="196"/>
      <c r="AT314" s="197" t="s">
        <v>152</v>
      </c>
      <c r="AU314" s="197" t="s">
        <v>133</v>
      </c>
      <c r="AV314" s="13" t="s">
        <v>77</v>
      </c>
      <c r="AW314" s="13" t="s">
        <v>33</v>
      </c>
      <c r="AX314" s="13" t="s">
        <v>72</v>
      </c>
      <c r="AY314" s="197" t="s">
        <v>126</v>
      </c>
    </row>
    <row r="315" spans="1:65" s="14" customFormat="1" ht="11.25">
      <c r="B315" s="198"/>
      <c r="C315" s="199"/>
      <c r="D315" s="183" t="s">
        <v>152</v>
      </c>
      <c r="E315" s="200" t="s">
        <v>19</v>
      </c>
      <c r="F315" s="201" t="s">
        <v>522</v>
      </c>
      <c r="G315" s="199"/>
      <c r="H315" s="202">
        <v>5.67</v>
      </c>
      <c r="I315" s="203"/>
      <c r="J315" s="199"/>
      <c r="K315" s="199"/>
      <c r="L315" s="204"/>
      <c r="M315" s="205"/>
      <c r="N315" s="206"/>
      <c r="O315" s="206"/>
      <c r="P315" s="206"/>
      <c r="Q315" s="206"/>
      <c r="R315" s="206"/>
      <c r="S315" s="206"/>
      <c r="T315" s="207"/>
      <c r="AT315" s="208" t="s">
        <v>152</v>
      </c>
      <c r="AU315" s="208" t="s">
        <v>133</v>
      </c>
      <c r="AV315" s="14" t="s">
        <v>133</v>
      </c>
      <c r="AW315" s="14" t="s">
        <v>33</v>
      </c>
      <c r="AX315" s="14" t="s">
        <v>77</v>
      </c>
      <c r="AY315" s="208" t="s">
        <v>126</v>
      </c>
    </row>
    <row r="316" spans="1:65" s="2" customFormat="1" ht="16.5" customHeight="1">
      <c r="A316" s="36"/>
      <c r="B316" s="37"/>
      <c r="C316" s="170" t="s">
        <v>523</v>
      </c>
      <c r="D316" s="170" t="s">
        <v>128</v>
      </c>
      <c r="E316" s="171" t="s">
        <v>524</v>
      </c>
      <c r="F316" s="172" t="s">
        <v>525</v>
      </c>
      <c r="G316" s="173" t="s">
        <v>131</v>
      </c>
      <c r="H316" s="174">
        <v>1</v>
      </c>
      <c r="I316" s="175"/>
      <c r="J316" s="176">
        <f>ROUND(I316*H316,2)</f>
        <v>0</v>
      </c>
      <c r="K316" s="172" t="s">
        <v>19</v>
      </c>
      <c r="L316" s="41"/>
      <c r="M316" s="177" t="s">
        <v>19</v>
      </c>
      <c r="N316" s="178" t="s">
        <v>44</v>
      </c>
      <c r="O316" s="66"/>
      <c r="P316" s="179">
        <f>O316*H316</f>
        <v>0</v>
      </c>
      <c r="Q316" s="179">
        <v>0</v>
      </c>
      <c r="R316" s="179">
        <f>Q316*H316</f>
        <v>0</v>
      </c>
      <c r="S316" s="179">
        <v>0</v>
      </c>
      <c r="T316" s="180">
        <f>S316*H316</f>
        <v>0</v>
      </c>
      <c r="U316" s="36"/>
      <c r="V316" s="36"/>
      <c r="W316" s="36"/>
      <c r="X316" s="36"/>
      <c r="Y316" s="36"/>
      <c r="Z316" s="36"/>
      <c r="AA316" s="36"/>
      <c r="AB316" s="36"/>
      <c r="AC316" s="36"/>
      <c r="AD316" s="36"/>
      <c r="AE316" s="36"/>
      <c r="AR316" s="181" t="s">
        <v>132</v>
      </c>
      <c r="AT316" s="181" t="s">
        <v>128</v>
      </c>
      <c r="AU316" s="181" t="s">
        <v>133</v>
      </c>
      <c r="AY316" s="19" t="s">
        <v>126</v>
      </c>
      <c r="BE316" s="182">
        <f>IF(N316="základní",J316,0)</f>
        <v>0</v>
      </c>
      <c r="BF316" s="182">
        <f>IF(N316="snížená",J316,0)</f>
        <v>0</v>
      </c>
      <c r="BG316" s="182">
        <f>IF(N316="zákl. přenesená",J316,0)</f>
        <v>0</v>
      </c>
      <c r="BH316" s="182">
        <f>IF(N316="sníž. přenesená",J316,0)</f>
        <v>0</v>
      </c>
      <c r="BI316" s="182">
        <f>IF(N316="nulová",J316,0)</f>
        <v>0</v>
      </c>
      <c r="BJ316" s="19" t="s">
        <v>133</v>
      </c>
      <c r="BK316" s="182">
        <f>ROUND(I316*H316,2)</f>
        <v>0</v>
      </c>
      <c r="BL316" s="19" t="s">
        <v>132</v>
      </c>
      <c r="BM316" s="181" t="s">
        <v>526</v>
      </c>
    </row>
    <row r="317" spans="1:65" s="2" customFormat="1" ht="24">
      <c r="A317" s="36"/>
      <c r="B317" s="37"/>
      <c r="C317" s="170" t="s">
        <v>527</v>
      </c>
      <c r="D317" s="170" t="s">
        <v>128</v>
      </c>
      <c r="E317" s="171" t="s">
        <v>528</v>
      </c>
      <c r="F317" s="172" t="s">
        <v>529</v>
      </c>
      <c r="G317" s="173" t="s">
        <v>149</v>
      </c>
      <c r="H317" s="174">
        <v>80.03</v>
      </c>
      <c r="I317" s="175"/>
      <c r="J317" s="176">
        <f>ROUND(I317*H317,2)</f>
        <v>0</v>
      </c>
      <c r="K317" s="172" t="s">
        <v>138</v>
      </c>
      <c r="L317" s="41"/>
      <c r="M317" s="177" t="s">
        <v>19</v>
      </c>
      <c r="N317" s="178" t="s">
        <v>44</v>
      </c>
      <c r="O317" s="66"/>
      <c r="P317" s="179">
        <f>O317*H317</f>
        <v>0</v>
      </c>
      <c r="Q317" s="179">
        <v>0.1295</v>
      </c>
      <c r="R317" s="179">
        <f>Q317*H317</f>
        <v>10.363885</v>
      </c>
      <c r="S317" s="179">
        <v>0</v>
      </c>
      <c r="T317" s="180">
        <f>S317*H317</f>
        <v>0</v>
      </c>
      <c r="U317" s="36"/>
      <c r="V317" s="36"/>
      <c r="W317" s="36"/>
      <c r="X317" s="36"/>
      <c r="Y317" s="36"/>
      <c r="Z317" s="36"/>
      <c r="AA317" s="36"/>
      <c r="AB317" s="36"/>
      <c r="AC317" s="36"/>
      <c r="AD317" s="36"/>
      <c r="AE317" s="36"/>
      <c r="AR317" s="181" t="s">
        <v>132</v>
      </c>
      <c r="AT317" s="181" t="s">
        <v>128</v>
      </c>
      <c r="AU317" s="181" t="s">
        <v>133</v>
      </c>
      <c r="AY317" s="19" t="s">
        <v>126</v>
      </c>
      <c r="BE317" s="182">
        <f>IF(N317="základní",J317,0)</f>
        <v>0</v>
      </c>
      <c r="BF317" s="182">
        <f>IF(N317="snížená",J317,0)</f>
        <v>0</v>
      </c>
      <c r="BG317" s="182">
        <f>IF(N317="zákl. přenesená",J317,0)</f>
        <v>0</v>
      </c>
      <c r="BH317" s="182">
        <f>IF(N317="sníž. přenesená",J317,0)</f>
        <v>0</v>
      </c>
      <c r="BI317" s="182">
        <f>IF(N317="nulová",J317,0)</f>
        <v>0</v>
      </c>
      <c r="BJ317" s="19" t="s">
        <v>133</v>
      </c>
      <c r="BK317" s="182">
        <f>ROUND(I317*H317,2)</f>
        <v>0</v>
      </c>
      <c r="BL317" s="19" t="s">
        <v>132</v>
      </c>
      <c r="BM317" s="181" t="s">
        <v>530</v>
      </c>
    </row>
    <row r="318" spans="1:65" s="2" customFormat="1" ht="97.5">
      <c r="A318" s="36"/>
      <c r="B318" s="37"/>
      <c r="C318" s="38"/>
      <c r="D318" s="183" t="s">
        <v>140</v>
      </c>
      <c r="E318" s="38"/>
      <c r="F318" s="184" t="s">
        <v>531</v>
      </c>
      <c r="G318" s="38"/>
      <c r="H318" s="38"/>
      <c r="I318" s="185"/>
      <c r="J318" s="38"/>
      <c r="K318" s="38"/>
      <c r="L318" s="41"/>
      <c r="M318" s="186"/>
      <c r="N318" s="187"/>
      <c r="O318" s="66"/>
      <c r="P318" s="66"/>
      <c r="Q318" s="66"/>
      <c r="R318" s="66"/>
      <c r="S318" s="66"/>
      <c r="T318" s="67"/>
      <c r="U318" s="36"/>
      <c r="V318" s="36"/>
      <c r="W318" s="36"/>
      <c r="X318" s="36"/>
      <c r="Y318" s="36"/>
      <c r="Z318" s="36"/>
      <c r="AA318" s="36"/>
      <c r="AB318" s="36"/>
      <c r="AC318" s="36"/>
      <c r="AD318" s="36"/>
      <c r="AE318" s="36"/>
      <c r="AT318" s="19" t="s">
        <v>140</v>
      </c>
      <c r="AU318" s="19" t="s">
        <v>133</v>
      </c>
    </row>
    <row r="319" spans="1:65" s="14" customFormat="1" ht="11.25">
      <c r="B319" s="198"/>
      <c r="C319" s="199"/>
      <c r="D319" s="183" t="s">
        <v>152</v>
      </c>
      <c r="E319" s="200" t="s">
        <v>19</v>
      </c>
      <c r="F319" s="201" t="s">
        <v>532</v>
      </c>
      <c r="G319" s="199"/>
      <c r="H319" s="202">
        <v>80.03</v>
      </c>
      <c r="I319" s="203"/>
      <c r="J319" s="199"/>
      <c r="K319" s="199"/>
      <c r="L319" s="204"/>
      <c r="M319" s="205"/>
      <c r="N319" s="206"/>
      <c r="O319" s="206"/>
      <c r="P319" s="206"/>
      <c r="Q319" s="206"/>
      <c r="R319" s="206"/>
      <c r="S319" s="206"/>
      <c r="T319" s="207"/>
      <c r="AT319" s="208" t="s">
        <v>152</v>
      </c>
      <c r="AU319" s="208" t="s">
        <v>133</v>
      </c>
      <c r="AV319" s="14" t="s">
        <v>133</v>
      </c>
      <c r="AW319" s="14" t="s">
        <v>33</v>
      </c>
      <c r="AX319" s="14" t="s">
        <v>77</v>
      </c>
      <c r="AY319" s="208" t="s">
        <v>126</v>
      </c>
    </row>
    <row r="320" spans="1:65" s="2" customFormat="1" ht="16.5" customHeight="1">
      <c r="A320" s="36"/>
      <c r="B320" s="37"/>
      <c r="C320" s="220" t="s">
        <v>533</v>
      </c>
      <c r="D320" s="220" t="s">
        <v>216</v>
      </c>
      <c r="E320" s="221" t="s">
        <v>534</v>
      </c>
      <c r="F320" s="222" t="s">
        <v>535</v>
      </c>
      <c r="G320" s="223" t="s">
        <v>149</v>
      </c>
      <c r="H320" s="224">
        <v>88.033000000000001</v>
      </c>
      <c r="I320" s="225"/>
      <c r="J320" s="226">
        <f>ROUND(I320*H320,2)</f>
        <v>0</v>
      </c>
      <c r="K320" s="222" t="s">
        <v>138</v>
      </c>
      <c r="L320" s="227"/>
      <c r="M320" s="228" t="s">
        <v>19</v>
      </c>
      <c r="N320" s="229" t="s">
        <v>44</v>
      </c>
      <c r="O320" s="66"/>
      <c r="P320" s="179">
        <f>O320*H320</f>
        <v>0</v>
      </c>
      <c r="Q320" s="179">
        <v>4.4999999999999998E-2</v>
      </c>
      <c r="R320" s="179">
        <f>Q320*H320</f>
        <v>3.9614849999999997</v>
      </c>
      <c r="S320" s="179">
        <v>0</v>
      </c>
      <c r="T320" s="180">
        <f>S320*H320</f>
        <v>0</v>
      </c>
      <c r="U320" s="36"/>
      <c r="V320" s="36"/>
      <c r="W320" s="36"/>
      <c r="X320" s="36"/>
      <c r="Y320" s="36"/>
      <c r="Z320" s="36"/>
      <c r="AA320" s="36"/>
      <c r="AB320" s="36"/>
      <c r="AC320" s="36"/>
      <c r="AD320" s="36"/>
      <c r="AE320" s="36"/>
      <c r="AR320" s="181" t="s">
        <v>175</v>
      </c>
      <c r="AT320" s="181" t="s">
        <v>216</v>
      </c>
      <c r="AU320" s="181" t="s">
        <v>133</v>
      </c>
      <c r="AY320" s="19" t="s">
        <v>126</v>
      </c>
      <c r="BE320" s="182">
        <f>IF(N320="základní",J320,0)</f>
        <v>0</v>
      </c>
      <c r="BF320" s="182">
        <f>IF(N320="snížená",J320,0)</f>
        <v>0</v>
      </c>
      <c r="BG320" s="182">
        <f>IF(N320="zákl. přenesená",J320,0)</f>
        <v>0</v>
      </c>
      <c r="BH320" s="182">
        <f>IF(N320="sníž. přenesená",J320,0)</f>
        <v>0</v>
      </c>
      <c r="BI320" s="182">
        <f>IF(N320="nulová",J320,0)</f>
        <v>0</v>
      </c>
      <c r="BJ320" s="19" t="s">
        <v>133</v>
      </c>
      <c r="BK320" s="182">
        <f>ROUND(I320*H320,2)</f>
        <v>0</v>
      </c>
      <c r="BL320" s="19" t="s">
        <v>132</v>
      </c>
      <c r="BM320" s="181" t="s">
        <v>536</v>
      </c>
    </row>
    <row r="321" spans="1:65" s="14" customFormat="1" ht="11.25">
      <c r="B321" s="198"/>
      <c r="C321" s="199"/>
      <c r="D321" s="183" t="s">
        <v>152</v>
      </c>
      <c r="E321" s="199"/>
      <c r="F321" s="201" t="s">
        <v>537</v>
      </c>
      <c r="G321" s="199"/>
      <c r="H321" s="202">
        <v>88.033000000000001</v>
      </c>
      <c r="I321" s="203"/>
      <c r="J321" s="199"/>
      <c r="K321" s="199"/>
      <c r="L321" s="204"/>
      <c r="M321" s="205"/>
      <c r="N321" s="206"/>
      <c r="O321" s="206"/>
      <c r="P321" s="206"/>
      <c r="Q321" s="206"/>
      <c r="R321" s="206"/>
      <c r="S321" s="206"/>
      <c r="T321" s="207"/>
      <c r="AT321" s="208" t="s">
        <v>152</v>
      </c>
      <c r="AU321" s="208" t="s">
        <v>133</v>
      </c>
      <c r="AV321" s="14" t="s">
        <v>133</v>
      </c>
      <c r="AW321" s="14" t="s">
        <v>4</v>
      </c>
      <c r="AX321" s="14" t="s">
        <v>77</v>
      </c>
      <c r="AY321" s="208" t="s">
        <v>126</v>
      </c>
    </row>
    <row r="322" spans="1:65" s="2" customFormat="1" ht="24">
      <c r="A322" s="36"/>
      <c r="B322" s="37"/>
      <c r="C322" s="170" t="s">
        <v>538</v>
      </c>
      <c r="D322" s="170" t="s">
        <v>128</v>
      </c>
      <c r="E322" s="171" t="s">
        <v>539</v>
      </c>
      <c r="F322" s="172" t="s">
        <v>540</v>
      </c>
      <c r="G322" s="173" t="s">
        <v>137</v>
      </c>
      <c r="H322" s="174">
        <v>120</v>
      </c>
      <c r="I322" s="175"/>
      <c r="J322" s="176">
        <f>ROUND(I322*H322,2)</f>
        <v>0</v>
      </c>
      <c r="K322" s="172" t="s">
        <v>138</v>
      </c>
      <c r="L322" s="41"/>
      <c r="M322" s="177" t="s">
        <v>19</v>
      </c>
      <c r="N322" s="178" t="s">
        <v>44</v>
      </c>
      <c r="O322" s="66"/>
      <c r="P322" s="179">
        <f>O322*H322</f>
        <v>0</v>
      </c>
      <c r="Q322" s="179">
        <v>0</v>
      </c>
      <c r="R322" s="179">
        <f>Q322*H322</f>
        <v>0</v>
      </c>
      <c r="S322" s="179">
        <v>0</v>
      </c>
      <c r="T322" s="180">
        <f>S322*H322</f>
        <v>0</v>
      </c>
      <c r="U322" s="36"/>
      <c r="V322" s="36"/>
      <c r="W322" s="36"/>
      <c r="X322" s="36"/>
      <c r="Y322" s="36"/>
      <c r="Z322" s="36"/>
      <c r="AA322" s="36"/>
      <c r="AB322" s="36"/>
      <c r="AC322" s="36"/>
      <c r="AD322" s="36"/>
      <c r="AE322" s="36"/>
      <c r="AR322" s="181" t="s">
        <v>132</v>
      </c>
      <c r="AT322" s="181" t="s">
        <v>128</v>
      </c>
      <c r="AU322" s="181" t="s">
        <v>133</v>
      </c>
      <c r="AY322" s="19" t="s">
        <v>126</v>
      </c>
      <c r="BE322" s="182">
        <f>IF(N322="základní",J322,0)</f>
        <v>0</v>
      </c>
      <c r="BF322" s="182">
        <f>IF(N322="snížená",J322,0)</f>
        <v>0</v>
      </c>
      <c r="BG322" s="182">
        <f>IF(N322="zákl. přenesená",J322,0)</f>
        <v>0</v>
      </c>
      <c r="BH322" s="182">
        <f>IF(N322="sníž. přenesená",J322,0)</f>
        <v>0</v>
      </c>
      <c r="BI322" s="182">
        <f>IF(N322="nulová",J322,0)</f>
        <v>0</v>
      </c>
      <c r="BJ322" s="19" t="s">
        <v>133</v>
      </c>
      <c r="BK322" s="182">
        <f>ROUND(I322*H322,2)</f>
        <v>0</v>
      </c>
      <c r="BL322" s="19" t="s">
        <v>132</v>
      </c>
      <c r="BM322" s="181" t="s">
        <v>541</v>
      </c>
    </row>
    <row r="323" spans="1:65" s="2" customFormat="1" ht="58.5">
      <c r="A323" s="36"/>
      <c r="B323" s="37"/>
      <c r="C323" s="38"/>
      <c r="D323" s="183" t="s">
        <v>140</v>
      </c>
      <c r="E323" s="38"/>
      <c r="F323" s="184" t="s">
        <v>542</v>
      </c>
      <c r="G323" s="38"/>
      <c r="H323" s="38"/>
      <c r="I323" s="185"/>
      <c r="J323" s="38"/>
      <c r="K323" s="38"/>
      <c r="L323" s="41"/>
      <c r="M323" s="186"/>
      <c r="N323" s="187"/>
      <c r="O323" s="66"/>
      <c r="P323" s="66"/>
      <c r="Q323" s="66"/>
      <c r="R323" s="66"/>
      <c r="S323" s="66"/>
      <c r="T323" s="67"/>
      <c r="U323" s="36"/>
      <c r="V323" s="36"/>
      <c r="W323" s="36"/>
      <c r="X323" s="36"/>
      <c r="Y323" s="36"/>
      <c r="Z323" s="36"/>
      <c r="AA323" s="36"/>
      <c r="AB323" s="36"/>
      <c r="AC323" s="36"/>
      <c r="AD323" s="36"/>
      <c r="AE323" s="36"/>
      <c r="AT323" s="19" t="s">
        <v>140</v>
      </c>
      <c r="AU323" s="19" t="s">
        <v>133</v>
      </c>
    </row>
    <row r="324" spans="1:65" s="14" customFormat="1" ht="11.25">
      <c r="B324" s="198"/>
      <c r="C324" s="199"/>
      <c r="D324" s="183" t="s">
        <v>152</v>
      </c>
      <c r="E324" s="200" t="s">
        <v>19</v>
      </c>
      <c r="F324" s="201" t="s">
        <v>543</v>
      </c>
      <c r="G324" s="199"/>
      <c r="H324" s="202">
        <v>120</v>
      </c>
      <c r="I324" s="203"/>
      <c r="J324" s="199"/>
      <c r="K324" s="199"/>
      <c r="L324" s="204"/>
      <c r="M324" s="205"/>
      <c r="N324" s="206"/>
      <c r="O324" s="206"/>
      <c r="P324" s="206"/>
      <c r="Q324" s="206"/>
      <c r="R324" s="206"/>
      <c r="S324" s="206"/>
      <c r="T324" s="207"/>
      <c r="AT324" s="208" t="s">
        <v>152</v>
      </c>
      <c r="AU324" s="208" t="s">
        <v>133</v>
      </c>
      <c r="AV324" s="14" t="s">
        <v>133</v>
      </c>
      <c r="AW324" s="14" t="s">
        <v>33</v>
      </c>
      <c r="AX324" s="14" t="s">
        <v>77</v>
      </c>
      <c r="AY324" s="208" t="s">
        <v>126</v>
      </c>
    </row>
    <row r="325" spans="1:65" s="2" customFormat="1" ht="24">
      <c r="A325" s="36"/>
      <c r="B325" s="37"/>
      <c r="C325" s="170" t="s">
        <v>544</v>
      </c>
      <c r="D325" s="170" t="s">
        <v>128</v>
      </c>
      <c r="E325" s="171" t="s">
        <v>545</v>
      </c>
      <c r="F325" s="172" t="s">
        <v>546</v>
      </c>
      <c r="G325" s="173" t="s">
        <v>137</v>
      </c>
      <c r="H325" s="174">
        <v>7200</v>
      </c>
      <c r="I325" s="175"/>
      <c r="J325" s="176">
        <f>ROUND(I325*H325,2)</f>
        <v>0</v>
      </c>
      <c r="K325" s="172" t="s">
        <v>138</v>
      </c>
      <c r="L325" s="41"/>
      <c r="M325" s="177" t="s">
        <v>19</v>
      </c>
      <c r="N325" s="178" t="s">
        <v>44</v>
      </c>
      <c r="O325" s="66"/>
      <c r="P325" s="179">
        <f>O325*H325</f>
        <v>0</v>
      </c>
      <c r="Q325" s="179">
        <v>0</v>
      </c>
      <c r="R325" s="179">
        <f>Q325*H325</f>
        <v>0</v>
      </c>
      <c r="S325" s="179">
        <v>0</v>
      </c>
      <c r="T325" s="180">
        <f>S325*H325</f>
        <v>0</v>
      </c>
      <c r="U325" s="36"/>
      <c r="V325" s="36"/>
      <c r="W325" s="36"/>
      <c r="X325" s="36"/>
      <c r="Y325" s="36"/>
      <c r="Z325" s="36"/>
      <c r="AA325" s="36"/>
      <c r="AB325" s="36"/>
      <c r="AC325" s="36"/>
      <c r="AD325" s="36"/>
      <c r="AE325" s="36"/>
      <c r="AR325" s="181" t="s">
        <v>132</v>
      </c>
      <c r="AT325" s="181" t="s">
        <v>128</v>
      </c>
      <c r="AU325" s="181" t="s">
        <v>133</v>
      </c>
      <c r="AY325" s="19" t="s">
        <v>126</v>
      </c>
      <c r="BE325" s="182">
        <f>IF(N325="základní",J325,0)</f>
        <v>0</v>
      </c>
      <c r="BF325" s="182">
        <f>IF(N325="snížená",J325,0)</f>
        <v>0</v>
      </c>
      <c r="BG325" s="182">
        <f>IF(N325="zákl. přenesená",J325,0)</f>
        <v>0</v>
      </c>
      <c r="BH325" s="182">
        <f>IF(N325="sníž. přenesená",J325,0)</f>
        <v>0</v>
      </c>
      <c r="BI325" s="182">
        <f>IF(N325="nulová",J325,0)</f>
        <v>0</v>
      </c>
      <c r="BJ325" s="19" t="s">
        <v>133</v>
      </c>
      <c r="BK325" s="182">
        <f>ROUND(I325*H325,2)</f>
        <v>0</v>
      </c>
      <c r="BL325" s="19" t="s">
        <v>132</v>
      </c>
      <c r="BM325" s="181" t="s">
        <v>547</v>
      </c>
    </row>
    <row r="326" spans="1:65" s="2" customFormat="1" ht="58.5">
      <c r="A326" s="36"/>
      <c r="B326" s="37"/>
      <c r="C326" s="38"/>
      <c r="D326" s="183" t="s">
        <v>140</v>
      </c>
      <c r="E326" s="38"/>
      <c r="F326" s="184" t="s">
        <v>542</v>
      </c>
      <c r="G326" s="38"/>
      <c r="H326" s="38"/>
      <c r="I326" s="185"/>
      <c r="J326" s="38"/>
      <c r="K326" s="38"/>
      <c r="L326" s="41"/>
      <c r="M326" s="186"/>
      <c r="N326" s="187"/>
      <c r="O326" s="66"/>
      <c r="P326" s="66"/>
      <c r="Q326" s="66"/>
      <c r="R326" s="66"/>
      <c r="S326" s="66"/>
      <c r="T326" s="67"/>
      <c r="U326" s="36"/>
      <c r="V326" s="36"/>
      <c r="W326" s="36"/>
      <c r="X326" s="36"/>
      <c r="Y326" s="36"/>
      <c r="Z326" s="36"/>
      <c r="AA326" s="36"/>
      <c r="AB326" s="36"/>
      <c r="AC326" s="36"/>
      <c r="AD326" s="36"/>
      <c r="AE326" s="36"/>
      <c r="AT326" s="19" t="s">
        <v>140</v>
      </c>
      <c r="AU326" s="19" t="s">
        <v>133</v>
      </c>
    </row>
    <row r="327" spans="1:65" s="14" customFormat="1" ht="11.25">
      <c r="B327" s="198"/>
      <c r="C327" s="199"/>
      <c r="D327" s="183" t="s">
        <v>152</v>
      </c>
      <c r="E327" s="200" t="s">
        <v>19</v>
      </c>
      <c r="F327" s="201" t="s">
        <v>548</v>
      </c>
      <c r="G327" s="199"/>
      <c r="H327" s="202">
        <v>7200</v>
      </c>
      <c r="I327" s="203"/>
      <c r="J327" s="199"/>
      <c r="K327" s="199"/>
      <c r="L327" s="204"/>
      <c r="M327" s="205"/>
      <c r="N327" s="206"/>
      <c r="O327" s="206"/>
      <c r="P327" s="206"/>
      <c r="Q327" s="206"/>
      <c r="R327" s="206"/>
      <c r="S327" s="206"/>
      <c r="T327" s="207"/>
      <c r="AT327" s="208" t="s">
        <v>152</v>
      </c>
      <c r="AU327" s="208" t="s">
        <v>133</v>
      </c>
      <c r="AV327" s="14" t="s">
        <v>133</v>
      </c>
      <c r="AW327" s="14" t="s">
        <v>33</v>
      </c>
      <c r="AX327" s="14" t="s">
        <v>77</v>
      </c>
      <c r="AY327" s="208" t="s">
        <v>126</v>
      </c>
    </row>
    <row r="328" spans="1:65" s="2" customFormat="1" ht="24">
      <c r="A328" s="36"/>
      <c r="B328" s="37"/>
      <c r="C328" s="170" t="s">
        <v>549</v>
      </c>
      <c r="D328" s="170" t="s">
        <v>128</v>
      </c>
      <c r="E328" s="171" t="s">
        <v>550</v>
      </c>
      <c r="F328" s="172" t="s">
        <v>551</v>
      </c>
      <c r="G328" s="173" t="s">
        <v>137</v>
      </c>
      <c r="H328" s="174">
        <v>120</v>
      </c>
      <c r="I328" s="175"/>
      <c r="J328" s="176">
        <f>ROUND(I328*H328,2)</f>
        <v>0</v>
      </c>
      <c r="K328" s="172" t="s">
        <v>138</v>
      </c>
      <c r="L328" s="41"/>
      <c r="M328" s="177" t="s">
        <v>19</v>
      </c>
      <c r="N328" s="178" t="s">
        <v>44</v>
      </c>
      <c r="O328" s="66"/>
      <c r="P328" s="179">
        <f>O328*H328</f>
        <v>0</v>
      </c>
      <c r="Q328" s="179">
        <v>0</v>
      </c>
      <c r="R328" s="179">
        <f>Q328*H328</f>
        <v>0</v>
      </c>
      <c r="S328" s="179">
        <v>0</v>
      </c>
      <c r="T328" s="180">
        <f>S328*H328</f>
        <v>0</v>
      </c>
      <c r="U328" s="36"/>
      <c r="V328" s="36"/>
      <c r="W328" s="36"/>
      <c r="X328" s="36"/>
      <c r="Y328" s="36"/>
      <c r="Z328" s="36"/>
      <c r="AA328" s="36"/>
      <c r="AB328" s="36"/>
      <c r="AC328" s="36"/>
      <c r="AD328" s="36"/>
      <c r="AE328" s="36"/>
      <c r="AR328" s="181" t="s">
        <v>132</v>
      </c>
      <c r="AT328" s="181" t="s">
        <v>128</v>
      </c>
      <c r="AU328" s="181" t="s">
        <v>133</v>
      </c>
      <c r="AY328" s="19" t="s">
        <v>126</v>
      </c>
      <c r="BE328" s="182">
        <f>IF(N328="základní",J328,0)</f>
        <v>0</v>
      </c>
      <c r="BF328" s="182">
        <f>IF(N328="snížená",J328,0)</f>
        <v>0</v>
      </c>
      <c r="BG328" s="182">
        <f>IF(N328="zákl. přenesená",J328,0)</f>
        <v>0</v>
      </c>
      <c r="BH328" s="182">
        <f>IF(N328="sníž. přenesená",J328,0)</f>
        <v>0</v>
      </c>
      <c r="BI328" s="182">
        <f>IF(N328="nulová",J328,0)</f>
        <v>0</v>
      </c>
      <c r="BJ328" s="19" t="s">
        <v>133</v>
      </c>
      <c r="BK328" s="182">
        <f>ROUND(I328*H328,2)</f>
        <v>0</v>
      </c>
      <c r="BL328" s="19" t="s">
        <v>132</v>
      </c>
      <c r="BM328" s="181" t="s">
        <v>552</v>
      </c>
    </row>
    <row r="329" spans="1:65" s="2" customFormat="1" ht="29.25">
      <c r="A329" s="36"/>
      <c r="B329" s="37"/>
      <c r="C329" s="38"/>
      <c r="D329" s="183" t="s">
        <v>140</v>
      </c>
      <c r="E329" s="38"/>
      <c r="F329" s="184" t="s">
        <v>553</v>
      </c>
      <c r="G329" s="38"/>
      <c r="H329" s="38"/>
      <c r="I329" s="185"/>
      <c r="J329" s="38"/>
      <c r="K329" s="38"/>
      <c r="L329" s="41"/>
      <c r="M329" s="186"/>
      <c r="N329" s="187"/>
      <c r="O329" s="66"/>
      <c r="P329" s="66"/>
      <c r="Q329" s="66"/>
      <c r="R329" s="66"/>
      <c r="S329" s="66"/>
      <c r="T329" s="67"/>
      <c r="U329" s="36"/>
      <c r="V329" s="36"/>
      <c r="W329" s="36"/>
      <c r="X329" s="36"/>
      <c r="Y329" s="36"/>
      <c r="Z329" s="36"/>
      <c r="AA329" s="36"/>
      <c r="AB329" s="36"/>
      <c r="AC329" s="36"/>
      <c r="AD329" s="36"/>
      <c r="AE329" s="36"/>
      <c r="AT329" s="19" t="s">
        <v>140</v>
      </c>
      <c r="AU329" s="19" t="s">
        <v>133</v>
      </c>
    </row>
    <row r="330" spans="1:65" s="2" customFormat="1" ht="24">
      <c r="A330" s="36"/>
      <c r="B330" s="37"/>
      <c r="C330" s="170" t="s">
        <v>554</v>
      </c>
      <c r="D330" s="170" t="s">
        <v>128</v>
      </c>
      <c r="E330" s="171" t="s">
        <v>555</v>
      </c>
      <c r="F330" s="172" t="s">
        <v>556</v>
      </c>
      <c r="G330" s="173" t="s">
        <v>163</v>
      </c>
      <c r="H330" s="174">
        <v>33.966000000000001</v>
      </c>
      <c r="I330" s="175"/>
      <c r="J330" s="176">
        <f>ROUND(I330*H330,2)</f>
        <v>0</v>
      </c>
      <c r="K330" s="172" t="s">
        <v>138</v>
      </c>
      <c r="L330" s="41"/>
      <c r="M330" s="177" t="s">
        <v>19</v>
      </c>
      <c r="N330" s="178" t="s">
        <v>44</v>
      </c>
      <c r="O330" s="66"/>
      <c r="P330" s="179">
        <f>O330*H330</f>
        <v>0</v>
      </c>
      <c r="Q330" s="179">
        <v>0</v>
      </c>
      <c r="R330" s="179">
        <f>Q330*H330</f>
        <v>0</v>
      </c>
      <c r="S330" s="179">
        <v>0</v>
      </c>
      <c r="T330" s="180">
        <f>S330*H330</f>
        <v>0</v>
      </c>
      <c r="U330" s="36"/>
      <c r="V330" s="36"/>
      <c r="W330" s="36"/>
      <c r="X330" s="36"/>
      <c r="Y330" s="36"/>
      <c r="Z330" s="36"/>
      <c r="AA330" s="36"/>
      <c r="AB330" s="36"/>
      <c r="AC330" s="36"/>
      <c r="AD330" s="36"/>
      <c r="AE330" s="36"/>
      <c r="AR330" s="181" t="s">
        <v>132</v>
      </c>
      <c r="AT330" s="181" t="s">
        <v>128</v>
      </c>
      <c r="AU330" s="181" t="s">
        <v>133</v>
      </c>
      <c r="AY330" s="19" t="s">
        <v>126</v>
      </c>
      <c r="BE330" s="182">
        <f>IF(N330="základní",J330,0)</f>
        <v>0</v>
      </c>
      <c r="BF330" s="182">
        <f>IF(N330="snížená",J330,0)</f>
        <v>0</v>
      </c>
      <c r="BG330" s="182">
        <f>IF(N330="zákl. přenesená",J330,0)</f>
        <v>0</v>
      </c>
      <c r="BH330" s="182">
        <f>IF(N330="sníž. přenesená",J330,0)</f>
        <v>0</v>
      </c>
      <c r="BI330" s="182">
        <f>IF(N330="nulová",J330,0)</f>
        <v>0</v>
      </c>
      <c r="BJ330" s="19" t="s">
        <v>133</v>
      </c>
      <c r="BK330" s="182">
        <f>ROUND(I330*H330,2)</f>
        <v>0</v>
      </c>
      <c r="BL330" s="19" t="s">
        <v>132</v>
      </c>
      <c r="BM330" s="181" t="s">
        <v>557</v>
      </c>
    </row>
    <row r="331" spans="1:65" s="2" customFormat="1" ht="39">
      <c r="A331" s="36"/>
      <c r="B331" s="37"/>
      <c r="C331" s="38"/>
      <c r="D331" s="183" t="s">
        <v>140</v>
      </c>
      <c r="E331" s="38"/>
      <c r="F331" s="184" t="s">
        <v>558</v>
      </c>
      <c r="G331" s="38"/>
      <c r="H331" s="38"/>
      <c r="I331" s="185"/>
      <c r="J331" s="38"/>
      <c r="K331" s="38"/>
      <c r="L331" s="41"/>
      <c r="M331" s="186"/>
      <c r="N331" s="187"/>
      <c r="O331" s="66"/>
      <c r="P331" s="66"/>
      <c r="Q331" s="66"/>
      <c r="R331" s="66"/>
      <c r="S331" s="66"/>
      <c r="T331" s="67"/>
      <c r="U331" s="36"/>
      <c r="V331" s="36"/>
      <c r="W331" s="36"/>
      <c r="X331" s="36"/>
      <c r="Y331" s="36"/>
      <c r="Z331" s="36"/>
      <c r="AA331" s="36"/>
      <c r="AB331" s="36"/>
      <c r="AC331" s="36"/>
      <c r="AD331" s="36"/>
      <c r="AE331" s="36"/>
      <c r="AT331" s="19" t="s">
        <v>140</v>
      </c>
      <c r="AU331" s="19" t="s">
        <v>133</v>
      </c>
    </row>
    <row r="332" spans="1:65" s="13" customFormat="1" ht="11.25">
      <c r="B332" s="188"/>
      <c r="C332" s="189"/>
      <c r="D332" s="183" t="s">
        <v>152</v>
      </c>
      <c r="E332" s="190" t="s">
        <v>19</v>
      </c>
      <c r="F332" s="191" t="s">
        <v>559</v>
      </c>
      <c r="G332" s="189"/>
      <c r="H332" s="190" t="s">
        <v>19</v>
      </c>
      <c r="I332" s="192"/>
      <c r="J332" s="189"/>
      <c r="K332" s="189"/>
      <c r="L332" s="193"/>
      <c r="M332" s="194"/>
      <c r="N332" s="195"/>
      <c r="O332" s="195"/>
      <c r="P332" s="195"/>
      <c r="Q332" s="195"/>
      <c r="R332" s="195"/>
      <c r="S332" s="195"/>
      <c r="T332" s="196"/>
      <c r="AT332" s="197" t="s">
        <v>152</v>
      </c>
      <c r="AU332" s="197" t="s">
        <v>133</v>
      </c>
      <c r="AV332" s="13" t="s">
        <v>77</v>
      </c>
      <c r="AW332" s="13" t="s">
        <v>33</v>
      </c>
      <c r="AX332" s="13" t="s">
        <v>72</v>
      </c>
      <c r="AY332" s="197" t="s">
        <v>126</v>
      </c>
    </row>
    <row r="333" spans="1:65" s="14" customFormat="1" ht="11.25">
      <c r="B333" s="198"/>
      <c r="C333" s="199"/>
      <c r="D333" s="183" t="s">
        <v>152</v>
      </c>
      <c r="E333" s="200" t="s">
        <v>19</v>
      </c>
      <c r="F333" s="201" t="s">
        <v>560</v>
      </c>
      <c r="G333" s="199"/>
      <c r="H333" s="202">
        <v>33.966000000000001</v>
      </c>
      <c r="I333" s="203"/>
      <c r="J333" s="199"/>
      <c r="K333" s="199"/>
      <c r="L333" s="204"/>
      <c r="M333" s="205"/>
      <c r="N333" s="206"/>
      <c r="O333" s="206"/>
      <c r="P333" s="206"/>
      <c r="Q333" s="206"/>
      <c r="R333" s="206"/>
      <c r="S333" s="206"/>
      <c r="T333" s="207"/>
      <c r="AT333" s="208" t="s">
        <v>152</v>
      </c>
      <c r="AU333" s="208" t="s">
        <v>133</v>
      </c>
      <c r="AV333" s="14" t="s">
        <v>133</v>
      </c>
      <c r="AW333" s="14" t="s">
        <v>33</v>
      </c>
      <c r="AX333" s="14" t="s">
        <v>77</v>
      </c>
      <c r="AY333" s="208" t="s">
        <v>126</v>
      </c>
    </row>
    <row r="334" spans="1:65" s="2" customFormat="1" ht="24">
      <c r="A334" s="36"/>
      <c r="B334" s="37"/>
      <c r="C334" s="170" t="s">
        <v>561</v>
      </c>
      <c r="D334" s="170" t="s">
        <v>128</v>
      </c>
      <c r="E334" s="171" t="s">
        <v>562</v>
      </c>
      <c r="F334" s="172" t="s">
        <v>563</v>
      </c>
      <c r="G334" s="173" t="s">
        <v>163</v>
      </c>
      <c r="H334" s="174">
        <v>1018.98</v>
      </c>
      <c r="I334" s="175"/>
      <c r="J334" s="176">
        <f>ROUND(I334*H334,2)</f>
        <v>0</v>
      </c>
      <c r="K334" s="172" t="s">
        <v>138</v>
      </c>
      <c r="L334" s="41"/>
      <c r="M334" s="177" t="s">
        <v>19</v>
      </c>
      <c r="N334" s="178" t="s">
        <v>44</v>
      </c>
      <c r="O334" s="66"/>
      <c r="P334" s="179">
        <f>O334*H334</f>
        <v>0</v>
      </c>
      <c r="Q334" s="179">
        <v>0</v>
      </c>
      <c r="R334" s="179">
        <f>Q334*H334</f>
        <v>0</v>
      </c>
      <c r="S334" s="179">
        <v>0</v>
      </c>
      <c r="T334" s="180">
        <f>S334*H334</f>
        <v>0</v>
      </c>
      <c r="U334" s="36"/>
      <c r="V334" s="36"/>
      <c r="W334" s="36"/>
      <c r="X334" s="36"/>
      <c r="Y334" s="36"/>
      <c r="Z334" s="36"/>
      <c r="AA334" s="36"/>
      <c r="AB334" s="36"/>
      <c r="AC334" s="36"/>
      <c r="AD334" s="36"/>
      <c r="AE334" s="36"/>
      <c r="AR334" s="181" t="s">
        <v>132</v>
      </c>
      <c r="AT334" s="181" t="s">
        <v>128</v>
      </c>
      <c r="AU334" s="181" t="s">
        <v>133</v>
      </c>
      <c r="AY334" s="19" t="s">
        <v>126</v>
      </c>
      <c r="BE334" s="182">
        <f>IF(N334="základní",J334,0)</f>
        <v>0</v>
      </c>
      <c r="BF334" s="182">
        <f>IF(N334="snížená",J334,0)</f>
        <v>0</v>
      </c>
      <c r="BG334" s="182">
        <f>IF(N334="zákl. přenesená",J334,0)</f>
        <v>0</v>
      </c>
      <c r="BH334" s="182">
        <f>IF(N334="sníž. přenesená",J334,0)</f>
        <v>0</v>
      </c>
      <c r="BI334" s="182">
        <f>IF(N334="nulová",J334,0)</f>
        <v>0</v>
      </c>
      <c r="BJ334" s="19" t="s">
        <v>133</v>
      </c>
      <c r="BK334" s="182">
        <f>ROUND(I334*H334,2)</f>
        <v>0</v>
      </c>
      <c r="BL334" s="19" t="s">
        <v>132</v>
      </c>
      <c r="BM334" s="181" t="s">
        <v>564</v>
      </c>
    </row>
    <row r="335" spans="1:65" s="2" customFormat="1" ht="39">
      <c r="A335" s="36"/>
      <c r="B335" s="37"/>
      <c r="C335" s="38"/>
      <c r="D335" s="183" t="s">
        <v>140</v>
      </c>
      <c r="E335" s="38"/>
      <c r="F335" s="184" t="s">
        <v>558</v>
      </c>
      <c r="G335" s="38"/>
      <c r="H335" s="38"/>
      <c r="I335" s="185"/>
      <c r="J335" s="38"/>
      <c r="K335" s="38"/>
      <c r="L335" s="41"/>
      <c r="M335" s="186"/>
      <c r="N335" s="187"/>
      <c r="O335" s="66"/>
      <c r="P335" s="66"/>
      <c r="Q335" s="66"/>
      <c r="R335" s="66"/>
      <c r="S335" s="66"/>
      <c r="T335" s="67"/>
      <c r="U335" s="36"/>
      <c r="V335" s="36"/>
      <c r="W335" s="36"/>
      <c r="X335" s="36"/>
      <c r="Y335" s="36"/>
      <c r="Z335" s="36"/>
      <c r="AA335" s="36"/>
      <c r="AB335" s="36"/>
      <c r="AC335" s="36"/>
      <c r="AD335" s="36"/>
      <c r="AE335" s="36"/>
      <c r="AT335" s="19" t="s">
        <v>140</v>
      </c>
      <c r="AU335" s="19" t="s">
        <v>133</v>
      </c>
    </row>
    <row r="336" spans="1:65" s="14" customFormat="1" ht="11.25">
      <c r="B336" s="198"/>
      <c r="C336" s="199"/>
      <c r="D336" s="183" t="s">
        <v>152</v>
      </c>
      <c r="E336" s="200" t="s">
        <v>19</v>
      </c>
      <c r="F336" s="201" t="s">
        <v>565</v>
      </c>
      <c r="G336" s="199"/>
      <c r="H336" s="202">
        <v>1018.98</v>
      </c>
      <c r="I336" s="203"/>
      <c r="J336" s="199"/>
      <c r="K336" s="199"/>
      <c r="L336" s="204"/>
      <c r="M336" s="205"/>
      <c r="N336" s="206"/>
      <c r="O336" s="206"/>
      <c r="P336" s="206"/>
      <c r="Q336" s="206"/>
      <c r="R336" s="206"/>
      <c r="S336" s="206"/>
      <c r="T336" s="207"/>
      <c r="AT336" s="208" t="s">
        <v>152</v>
      </c>
      <c r="AU336" s="208" t="s">
        <v>133</v>
      </c>
      <c r="AV336" s="14" t="s">
        <v>133</v>
      </c>
      <c r="AW336" s="14" t="s">
        <v>33</v>
      </c>
      <c r="AX336" s="14" t="s">
        <v>77</v>
      </c>
      <c r="AY336" s="208" t="s">
        <v>126</v>
      </c>
    </row>
    <row r="337" spans="1:65" s="2" customFormat="1" ht="24">
      <c r="A337" s="36"/>
      <c r="B337" s="37"/>
      <c r="C337" s="170" t="s">
        <v>566</v>
      </c>
      <c r="D337" s="170" t="s">
        <v>128</v>
      </c>
      <c r="E337" s="171" t="s">
        <v>567</v>
      </c>
      <c r="F337" s="172" t="s">
        <v>568</v>
      </c>
      <c r="G337" s="173" t="s">
        <v>163</v>
      </c>
      <c r="H337" s="174">
        <v>33.966000000000001</v>
      </c>
      <c r="I337" s="175"/>
      <c r="J337" s="176">
        <f>ROUND(I337*H337,2)</f>
        <v>0</v>
      </c>
      <c r="K337" s="172" t="s">
        <v>138</v>
      </c>
      <c r="L337" s="41"/>
      <c r="M337" s="177" t="s">
        <v>19</v>
      </c>
      <c r="N337" s="178" t="s">
        <v>44</v>
      </c>
      <c r="O337" s="66"/>
      <c r="P337" s="179">
        <f>O337*H337</f>
        <v>0</v>
      </c>
      <c r="Q337" s="179">
        <v>0</v>
      </c>
      <c r="R337" s="179">
        <f>Q337*H337</f>
        <v>0</v>
      </c>
      <c r="S337" s="179">
        <v>0</v>
      </c>
      <c r="T337" s="180">
        <f>S337*H337</f>
        <v>0</v>
      </c>
      <c r="U337" s="36"/>
      <c r="V337" s="36"/>
      <c r="W337" s="36"/>
      <c r="X337" s="36"/>
      <c r="Y337" s="36"/>
      <c r="Z337" s="36"/>
      <c r="AA337" s="36"/>
      <c r="AB337" s="36"/>
      <c r="AC337" s="36"/>
      <c r="AD337" s="36"/>
      <c r="AE337" s="36"/>
      <c r="AR337" s="181" t="s">
        <v>132</v>
      </c>
      <c r="AT337" s="181" t="s">
        <v>128</v>
      </c>
      <c r="AU337" s="181" t="s">
        <v>133</v>
      </c>
      <c r="AY337" s="19" t="s">
        <v>126</v>
      </c>
      <c r="BE337" s="182">
        <f>IF(N337="základní",J337,0)</f>
        <v>0</v>
      </c>
      <c r="BF337" s="182">
        <f>IF(N337="snížená",J337,0)</f>
        <v>0</v>
      </c>
      <c r="BG337" s="182">
        <f>IF(N337="zákl. přenesená",J337,0)</f>
        <v>0</v>
      </c>
      <c r="BH337" s="182">
        <f>IF(N337="sníž. přenesená",J337,0)</f>
        <v>0</v>
      </c>
      <c r="BI337" s="182">
        <f>IF(N337="nulová",J337,0)</f>
        <v>0</v>
      </c>
      <c r="BJ337" s="19" t="s">
        <v>133</v>
      </c>
      <c r="BK337" s="182">
        <f>ROUND(I337*H337,2)</f>
        <v>0</v>
      </c>
      <c r="BL337" s="19" t="s">
        <v>132</v>
      </c>
      <c r="BM337" s="181" t="s">
        <v>569</v>
      </c>
    </row>
    <row r="338" spans="1:65" s="2" customFormat="1" ht="39">
      <c r="A338" s="36"/>
      <c r="B338" s="37"/>
      <c r="C338" s="38"/>
      <c r="D338" s="183" t="s">
        <v>140</v>
      </c>
      <c r="E338" s="38"/>
      <c r="F338" s="184" t="s">
        <v>570</v>
      </c>
      <c r="G338" s="38"/>
      <c r="H338" s="38"/>
      <c r="I338" s="185"/>
      <c r="J338" s="38"/>
      <c r="K338" s="38"/>
      <c r="L338" s="41"/>
      <c r="M338" s="186"/>
      <c r="N338" s="187"/>
      <c r="O338" s="66"/>
      <c r="P338" s="66"/>
      <c r="Q338" s="66"/>
      <c r="R338" s="66"/>
      <c r="S338" s="66"/>
      <c r="T338" s="67"/>
      <c r="U338" s="36"/>
      <c r="V338" s="36"/>
      <c r="W338" s="36"/>
      <c r="X338" s="36"/>
      <c r="Y338" s="36"/>
      <c r="Z338" s="36"/>
      <c r="AA338" s="36"/>
      <c r="AB338" s="36"/>
      <c r="AC338" s="36"/>
      <c r="AD338" s="36"/>
      <c r="AE338" s="36"/>
      <c r="AT338" s="19" t="s">
        <v>140</v>
      </c>
      <c r="AU338" s="19" t="s">
        <v>133</v>
      </c>
    </row>
    <row r="339" spans="1:65" s="2" customFormat="1" ht="24">
      <c r="A339" s="36"/>
      <c r="B339" s="37"/>
      <c r="C339" s="170" t="s">
        <v>571</v>
      </c>
      <c r="D339" s="170" t="s">
        <v>128</v>
      </c>
      <c r="E339" s="171" t="s">
        <v>572</v>
      </c>
      <c r="F339" s="172" t="s">
        <v>573</v>
      </c>
      <c r="G339" s="173" t="s">
        <v>163</v>
      </c>
      <c r="H339" s="174">
        <v>33.966000000000001</v>
      </c>
      <c r="I339" s="175"/>
      <c r="J339" s="176">
        <f>ROUND(I339*H339,2)</f>
        <v>0</v>
      </c>
      <c r="K339" s="172" t="s">
        <v>138</v>
      </c>
      <c r="L339" s="41"/>
      <c r="M339" s="177" t="s">
        <v>19</v>
      </c>
      <c r="N339" s="178" t="s">
        <v>44</v>
      </c>
      <c r="O339" s="66"/>
      <c r="P339" s="179">
        <f>O339*H339</f>
        <v>0</v>
      </c>
      <c r="Q339" s="179">
        <v>0</v>
      </c>
      <c r="R339" s="179">
        <f>Q339*H339</f>
        <v>0</v>
      </c>
      <c r="S339" s="179">
        <v>0</v>
      </c>
      <c r="T339" s="180">
        <f>S339*H339</f>
        <v>0</v>
      </c>
      <c r="U339" s="36"/>
      <c r="V339" s="36"/>
      <c r="W339" s="36"/>
      <c r="X339" s="36"/>
      <c r="Y339" s="36"/>
      <c r="Z339" s="36"/>
      <c r="AA339" s="36"/>
      <c r="AB339" s="36"/>
      <c r="AC339" s="36"/>
      <c r="AD339" s="36"/>
      <c r="AE339" s="36"/>
      <c r="AR339" s="181" t="s">
        <v>132</v>
      </c>
      <c r="AT339" s="181" t="s">
        <v>128</v>
      </c>
      <c r="AU339" s="181" t="s">
        <v>133</v>
      </c>
      <c r="AY339" s="19" t="s">
        <v>126</v>
      </c>
      <c r="BE339" s="182">
        <f>IF(N339="základní",J339,0)</f>
        <v>0</v>
      </c>
      <c r="BF339" s="182">
        <f>IF(N339="snížená",J339,0)</f>
        <v>0</v>
      </c>
      <c r="BG339" s="182">
        <f>IF(N339="zákl. přenesená",J339,0)</f>
        <v>0</v>
      </c>
      <c r="BH339" s="182">
        <f>IF(N339="sníž. přenesená",J339,0)</f>
        <v>0</v>
      </c>
      <c r="BI339" s="182">
        <f>IF(N339="nulová",J339,0)</f>
        <v>0</v>
      </c>
      <c r="BJ339" s="19" t="s">
        <v>133</v>
      </c>
      <c r="BK339" s="182">
        <f>ROUND(I339*H339,2)</f>
        <v>0</v>
      </c>
      <c r="BL339" s="19" t="s">
        <v>132</v>
      </c>
      <c r="BM339" s="181" t="s">
        <v>574</v>
      </c>
    </row>
    <row r="340" spans="1:65" s="2" customFormat="1" ht="78">
      <c r="A340" s="36"/>
      <c r="B340" s="37"/>
      <c r="C340" s="38"/>
      <c r="D340" s="183" t="s">
        <v>140</v>
      </c>
      <c r="E340" s="38"/>
      <c r="F340" s="184" t="s">
        <v>575</v>
      </c>
      <c r="G340" s="38"/>
      <c r="H340" s="38"/>
      <c r="I340" s="185"/>
      <c r="J340" s="38"/>
      <c r="K340" s="38"/>
      <c r="L340" s="41"/>
      <c r="M340" s="186"/>
      <c r="N340" s="187"/>
      <c r="O340" s="66"/>
      <c r="P340" s="66"/>
      <c r="Q340" s="66"/>
      <c r="R340" s="66"/>
      <c r="S340" s="66"/>
      <c r="T340" s="67"/>
      <c r="U340" s="36"/>
      <c r="V340" s="36"/>
      <c r="W340" s="36"/>
      <c r="X340" s="36"/>
      <c r="Y340" s="36"/>
      <c r="Z340" s="36"/>
      <c r="AA340" s="36"/>
      <c r="AB340" s="36"/>
      <c r="AC340" s="36"/>
      <c r="AD340" s="36"/>
      <c r="AE340" s="36"/>
      <c r="AT340" s="19" t="s">
        <v>140</v>
      </c>
      <c r="AU340" s="19" t="s">
        <v>133</v>
      </c>
    </row>
    <row r="341" spans="1:65" s="2" customFormat="1" ht="16.5" customHeight="1">
      <c r="A341" s="36"/>
      <c r="B341" s="37"/>
      <c r="C341" s="170" t="s">
        <v>576</v>
      </c>
      <c r="D341" s="170" t="s">
        <v>128</v>
      </c>
      <c r="E341" s="171" t="s">
        <v>577</v>
      </c>
      <c r="F341" s="172" t="s">
        <v>578</v>
      </c>
      <c r="G341" s="173" t="s">
        <v>137</v>
      </c>
      <c r="H341" s="174">
        <v>120</v>
      </c>
      <c r="I341" s="175"/>
      <c r="J341" s="176">
        <f>ROUND(I341*H341,2)</f>
        <v>0</v>
      </c>
      <c r="K341" s="172" t="s">
        <v>138</v>
      </c>
      <c r="L341" s="41"/>
      <c r="M341" s="177" t="s">
        <v>19</v>
      </c>
      <c r="N341" s="178" t="s">
        <v>44</v>
      </c>
      <c r="O341" s="66"/>
      <c r="P341" s="179">
        <f>O341*H341</f>
        <v>0</v>
      </c>
      <c r="Q341" s="179">
        <v>0</v>
      </c>
      <c r="R341" s="179">
        <f>Q341*H341</f>
        <v>0</v>
      </c>
      <c r="S341" s="179">
        <v>0</v>
      </c>
      <c r="T341" s="180">
        <f>S341*H341</f>
        <v>0</v>
      </c>
      <c r="U341" s="36"/>
      <c r="V341" s="36"/>
      <c r="W341" s="36"/>
      <c r="X341" s="36"/>
      <c r="Y341" s="36"/>
      <c r="Z341" s="36"/>
      <c r="AA341" s="36"/>
      <c r="AB341" s="36"/>
      <c r="AC341" s="36"/>
      <c r="AD341" s="36"/>
      <c r="AE341" s="36"/>
      <c r="AR341" s="181" t="s">
        <v>132</v>
      </c>
      <c r="AT341" s="181" t="s">
        <v>128</v>
      </c>
      <c r="AU341" s="181" t="s">
        <v>133</v>
      </c>
      <c r="AY341" s="19" t="s">
        <v>126</v>
      </c>
      <c r="BE341" s="182">
        <f>IF(N341="základní",J341,0)</f>
        <v>0</v>
      </c>
      <c r="BF341" s="182">
        <f>IF(N341="snížená",J341,0)</f>
        <v>0</v>
      </c>
      <c r="BG341" s="182">
        <f>IF(N341="zákl. přenesená",J341,0)</f>
        <v>0</v>
      </c>
      <c r="BH341" s="182">
        <f>IF(N341="sníž. přenesená",J341,0)</f>
        <v>0</v>
      </c>
      <c r="BI341" s="182">
        <f>IF(N341="nulová",J341,0)</f>
        <v>0</v>
      </c>
      <c r="BJ341" s="19" t="s">
        <v>133</v>
      </c>
      <c r="BK341" s="182">
        <f>ROUND(I341*H341,2)</f>
        <v>0</v>
      </c>
      <c r="BL341" s="19" t="s">
        <v>132</v>
      </c>
      <c r="BM341" s="181" t="s">
        <v>579</v>
      </c>
    </row>
    <row r="342" spans="1:65" s="2" customFormat="1" ht="29.25">
      <c r="A342" s="36"/>
      <c r="B342" s="37"/>
      <c r="C342" s="38"/>
      <c r="D342" s="183" t="s">
        <v>140</v>
      </c>
      <c r="E342" s="38"/>
      <c r="F342" s="184" t="s">
        <v>580</v>
      </c>
      <c r="G342" s="38"/>
      <c r="H342" s="38"/>
      <c r="I342" s="185"/>
      <c r="J342" s="38"/>
      <c r="K342" s="38"/>
      <c r="L342" s="41"/>
      <c r="M342" s="186"/>
      <c r="N342" s="187"/>
      <c r="O342" s="66"/>
      <c r="P342" s="66"/>
      <c r="Q342" s="66"/>
      <c r="R342" s="66"/>
      <c r="S342" s="66"/>
      <c r="T342" s="67"/>
      <c r="U342" s="36"/>
      <c r="V342" s="36"/>
      <c r="W342" s="36"/>
      <c r="X342" s="36"/>
      <c r="Y342" s="36"/>
      <c r="Z342" s="36"/>
      <c r="AA342" s="36"/>
      <c r="AB342" s="36"/>
      <c r="AC342" s="36"/>
      <c r="AD342" s="36"/>
      <c r="AE342" s="36"/>
      <c r="AT342" s="19" t="s">
        <v>140</v>
      </c>
      <c r="AU342" s="19" t="s">
        <v>133</v>
      </c>
    </row>
    <row r="343" spans="1:65" s="2" customFormat="1" ht="16.5" customHeight="1">
      <c r="A343" s="36"/>
      <c r="B343" s="37"/>
      <c r="C343" s="170" t="s">
        <v>581</v>
      </c>
      <c r="D343" s="170" t="s">
        <v>128</v>
      </c>
      <c r="E343" s="171" t="s">
        <v>582</v>
      </c>
      <c r="F343" s="172" t="s">
        <v>583</v>
      </c>
      <c r="G343" s="173" t="s">
        <v>137</v>
      </c>
      <c r="H343" s="174">
        <v>7200</v>
      </c>
      <c r="I343" s="175"/>
      <c r="J343" s="176">
        <f>ROUND(I343*H343,2)</f>
        <v>0</v>
      </c>
      <c r="K343" s="172" t="s">
        <v>138</v>
      </c>
      <c r="L343" s="41"/>
      <c r="M343" s="177" t="s">
        <v>19</v>
      </c>
      <c r="N343" s="178" t="s">
        <v>44</v>
      </c>
      <c r="O343" s="66"/>
      <c r="P343" s="179">
        <f>O343*H343</f>
        <v>0</v>
      </c>
      <c r="Q343" s="179">
        <v>0</v>
      </c>
      <c r="R343" s="179">
        <f>Q343*H343</f>
        <v>0</v>
      </c>
      <c r="S343" s="179">
        <v>0</v>
      </c>
      <c r="T343" s="180">
        <f>S343*H343</f>
        <v>0</v>
      </c>
      <c r="U343" s="36"/>
      <c r="V343" s="36"/>
      <c r="W343" s="36"/>
      <c r="X343" s="36"/>
      <c r="Y343" s="36"/>
      <c r="Z343" s="36"/>
      <c r="AA343" s="36"/>
      <c r="AB343" s="36"/>
      <c r="AC343" s="36"/>
      <c r="AD343" s="36"/>
      <c r="AE343" s="36"/>
      <c r="AR343" s="181" t="s">
        <v>132</v>
      </c>
      <c r="AT343" s="181" t="s">
        <v>128</v>
      </c>
      <c r="AU343" s="181" t="s">
        <v>133</v>
      </c>
      <c r="AY343" s="19" t="s">
        <v>126</v>
      </c>
      <c r="BE343" s="182">
        <f>IF(N343="základní",J343,0)</f>
        <v>0</v>
      </c>
      <c r="BF343" s="182">
        <f>IF(N343="snížená",J343,0)</f>
        <v>0</v>
      </c>
      <c r="BG343" s="182">
        <f>IF(N343="zákl. přenesená",J343,0)</f>
        <v>0</v>
      </c>
      <c r="BH343" s="182">
        <f>IF(N343="sníž. přenesená",J343,0)</f>
        <v>0</v>
      </c>
      <c r="BI343" s="182">
        <f>IF(N343="nulová",J343,0)</f>
        <v>0</v>
      </c>
      <c r="BJ343" s="19" t="s">
        <v>133</v>
      </c>
      <c r="BK343" s="182">
        <f>ROUND(I343*H343,2)</f>
        <v>0</v>
      </c>
      <c r="BL343" s="19" t="s">
        <v>132</v>
      </c>
      <c r="BM343" s="181" t="s">
        <v>584</v>
      </c>
    </row>
    <row r="344" spans="1:65" s="2" customFormat="1" ht="29.25">
      <c r="A344" s="36"/>
      <c r="B344" s="37"/>
      <c r="C344" s="38"/>
      <c r="D344" s="183" t="s">
        <v>140</v>
      </c>
      <c r="E344" s="38"/>
      <c r="F344" s="184" t="s">
        <v>580</v>
      </c>
      <c r="G344" s="38"/>
      <c r="H344" s="38"/>
      <c r="I344" s="185"/>
      <c r="J344" s="38"/>
      <c r="K344" s="38"/>
      <c r="L344" s="41"/>
      <c r="M344" s="186"/>
      <c r="N344" s="187"/>
      <c r="O344" s="66"/>
      <c r="P344" s="66"/>
      <c r="Q344" s="66"/>
      <c r="R344" s="66"/>
      <c r="S344" s="66"/>
      <c r="T344" s="67"/>
      <c r="U344" s="36"/>
      <c r="V344" s="36"/>
      <c r="W344" s="36"/>
      <c r="X344" s="36"/>
      <c r="Y344" s="36"/>
      <c r="Z344" s="36"/>
      <c r="AA344" s="36"/>
      <c r="AB344" s="36"/>
      <c r="AC344" s="36"/>
      <c r="AD344" s="36"/>
      <c r="AE344" s="36"/>
      <c r="AT344" s="19" t="s">
        <v>140</v>
      </c>
      <c r="AU344" s="19" t="s">
        <v>133</v>
      </c>
    </row>
    <row r="345" spans="1:65" s="2" customFormat="1" ht="16.5" customHeight="1">
      <c r="A345" s="36"/>
      <c r="B345" s="37"/>
      <c r="C345" s="170" t="s">
        <v>585</v>
      </c>
      <c r="D345" s="170" t="s">
        <v>128</v>
      </c>
      <c r="E345" s="171" t="s">
        <v>586</v>
      </c>
      <c r="F345" s="172" t="s">
        <v>587</v>
      </c>
      <c r="G345" s="173" t="s">
        <v>137</v>
      </c>
      <c r="H345" s="174">
        <v>120</v>
      </c>
      <c r="I345" s="175"/>
      <c r="J345" s="176">
        <f>ROUND(I345*H345,2)</f>
        <v>0</v>
      </c>
      <c r="K345" s="172" t="s">
        <v>138</v>
      </c>
      <c r="L345" s="41"/>
      <c r="M345" s="177" t="s">
        <v>19</v>
      </c>
      <c r="N345" s="178" t="s">
        <v>44</v>
      </c>
      <c r="O345" s="66"/>
      <c r="P345" s="179">
        <f>O345*H345</f>
        <v>0</v>
      </c>
      <c r="Q345" s="179">
        <v>0</v>
      </c>
      <c r="R345" s="179">
        <f>Q345*H345</f>
        <v>0</v>
      </c>
      <c r="S345" s="179">
        <v>0</v>
      </c>
      <c r="T345" s="180">
        <f>S345*H345</f>
        <v>0</v>
      </c>
      <c r="U345" s="36"/>
      <c r="V345" s="36"/>
      <c r="W345" s="36"/>
      <c r="X345" s="36"/>
      <c r="Y345" s="36"/>
      <c r="Z345" s="36"/>
      <c r="AA345" s="36"/>
      <c r="AB345" s="36"/>
      <c r="AC345" s="36"/>
      <c r="AD345" s="36"/>
      <c r="AE345" s="36"/>
      <c r="AR345" s="181" t="s">
        <v>132</v>
      </c>
      <c r="AT345" s="181" t="s">
        <v>128</v>
      </c>
      <c r="AU345" s="181" t="s">
        <v>133</v>
      </c>
      <c r="AY345" s="19" t="s">
        <v>126</v>
      </c>
      <c r="BE345" s="182">
        <f>IF(N345="základní",J345,0)</f>
        <v>0</v>
      </c>
      <c r="BF345" s="182">
        <f>IF(N345="snížená",J345,0)</f>
        <v>0</v>
      </c>
      <c r="BG345" s="182">
        <f>IF(N345="zákl. přenesená",J345,0)</f>
        <v>0</v>
      </c>
      <c r="BH345" s="182">
        <f>IF(N345="sníž. přenesená",J345,0)</f>
        <v>0</v>
      </c>
      <c r="BI345" s="182">
        <f>IF(N345="nulová",J345,0)</f>
        <v>0</v>
      </c>
      <c r="BJ345" s="19" t="s">
        <v>133</v>
      </c>
      <c r="BK345" s="182">
        <f>ROUND(I345*H345,2)</f>
        <v>0</v>
      </c>
      <c r="BL345" s="19" t="s">
        <v>132</v>
      </c>
      <c r="BM345" s="181" t="s">
        <v>588</v>
      </c>
    </row>
    <row r="346" spans="1:65" s="2" customFormat="1" ht="24">
      <c r="A346" s="36"/>
      <c r="B346" s="37"/>
      <c r="C346" s="170" t="s">
        <v>589</v>
      </c>
      <c r="D346" s="170" t="s">
        <v>128</v>
      </c>
      <c r="E346" s="171" t="s">
        <v>590</v>
      </c>
      <c r="F346" s="172" t="s">
        <v>591</v>
      </c>
      <c r="G346" s="173" t="s">
        <v>137</v>
      </c>
      <c r="H346" s="174">
        <v>6</v>
      </c>
      <c r="I346" s="175"/>
      <c r="J346" s="176">
        <f>ROUND(I346*H346,2)</f>
        <v>0</v>
      </c>
      <c r="K346" s="172" t="s">
        <v>138</v>
      </c>
      <c r="L346" s="41"/>
      <c r="M346" s="177" t="s">
        <v>19</v>
      </c>
      <c r="N346" s="178" t="s">
        <v>44</v>
      </c>
      <c r="O346" s="66"/>
      <c r="P346" s="179">
        <f>O346*H346</f>
        <v>0</v>
      </c>
      <c r="Q346" s="179">
        <v>1.2999999999999999E-4</v>
      </c>
      <c r="R346" s="179">
        <f>Q346*H346</f>
        <v>7.7999999999999988E-4</v>
      </c>
      <c r="S346" s="179">
        <v>0</v>
      </c>
      <c r="T346" s="180">
        <f>S346*H346</f>
        <v>0</v>
      </c>
      <c r="U346" s="36"/>
      <c r="V346" s="36"/>
      <c r="W346" s="36"/>
      <c r="X346" s="36"/>
      <c r="Y346" s="36"/>
      <c r="Z346" s="36"/>
      <c r="AA346" s="36"/>
      <c r="AB346" s="36"/>
      <c r="AC346" s="36"/>
      <c r="AD346" s="36"/>
      <c r="AE346" s="36"/>
      <c r="AR346" s="181" t="s">
        <v>132</v>
      </c>
      <c r="AT346" s="181" t="s">
        <v>128</v>
      </c>
      <c r="AU346" s="181" t="s">
        <v>133</v>
      </c>
      <c r="AY346" s="19" t="s">
        <v>126</v>
      </c>
      <c r="BE346" s="182">
        <f>IF(N346="základní",J346,0)</f>
        <v>0</v>
      </c>
      <c r="BF346" s="182">
        <f>IF(N346="snížená",J346,0)</f>
        <v>0</v>
      </c>
      <c r="BG346" s="182">
        <f>IF(N346="zákl. přenesená",J346,0)</f>
        <v>0</v>
      </c>
      <c r="BH346" s="182">
        <f>IF(N346="sníž. přenesená",J346,0)</f>
        <v>0</v>
      </c>
      <c r="BI346" s="182">
        <f>IF(N346="nulová",J346,0)</f>
        <v>0</v>
      </c>
      <c r="BJ346" s="19" t="s">
        <v>133</v>
      </c>
      <c r="BK346" s="182">
        <f>ROUND(I346*H346,2)</f>
        <v>0</v>
      </c>
      <c r="BL346" s="19" t="s">
        <v>132</v>
      </c>
      <c r="BM346" s="181" t="s">
        <v>592</v>
      </c>
    </row>
    <row r="347" spans="1:65" s="2" customFormat="1" ht="48.75">
      <c r="A347" s="36"/>
      <c r="B347" s="37"/>
      <c r="C347" s="38"/>
      <c r="D347" s="183" t="s">
        <v>140</v>
      </c>
      <c r="E347" s="38"/>
      <c r="F347" s="184" t="s">
        <v>593</v>
      </c>
      <c r="G347" s="38"/>
      <c r="H347" s="38"/>
      <c r="I347" s="185"/>
      <c r="J347" s="38"/>
      <c r="K347" s="38"/>
      <c r="L347" s="41"/>
      <c r="M347" s="186"/>
      <c r="N347" s="187"/>
      <c r="O347" s="66"/>
      <c r="P347" s="66"/>
      <c r="Q347" s="66"/>
      <c r="R347" s="66"/>
      <c r="S347" s="66"/>
      <c r="T347" s="67"/>
      <c r="U347" s="36"/>
      <c r="V347" s="36"/>
      <c r="W347" s="36"/>
      <c r="X347" s="36"/>
      <c r="Y347" s="36"/>
      <c r="Z347" s="36"/>
      <c r="AA347" s="36"/>
      <c r="AB347" s="36"/>
      <c r="AC347" s="36"/>
      <c r="AD347" s="36"/>
      <c r="AE347" s="36"/>
      <c r="AT347" s="19" t="s">
        <v>140</v>
      </c>
      <c r="AU347" s="19" t="s">
        <v>133</v>
      </c>
    </row>
    <row r="348" spans="1:65" s="13" customFormat="1" ht="11.25">
      <c r="B348" s="188"/>
      <c r="C348" s="189"/>
      <c r="D348" s="183" t="s">
        <v>152</v>
      </c>
      <c r="E348" s="190" t="s">
        <v>19</v>
      </c>
      <c r="F348" s="191" t="s">
        <v>594</v>
      </c>
      <c r="G348" s="189"/>
      <c r="H348" s="190" t="s">
        <v>19</v>
      </c>
      <c r="I348" s="192"/>
      <c r="J348" s="189"/>
      <c r="K348" s="189"/>
      <c r="L348" s="193"/>
      <c r="M348" s="194"/>
      <c r="N348" s="195"/>
      <c r="O348" s="195"/>
      <c r="P348" s="195"/>
      <c r="Q348" s="195"/>
      <c r="R348" s="195"/>
      <c r="S348" s="195"/>
      <c r="T348" s="196"/>
      <c r="AT348" s="197" t="s">
        <v>152</v>
      </c>
      <c r="AU348" s="197" t="s">
        <v>133</v>
      </c>
      <c r="AV348" s="13" t="s">
        <v>77</v>
      </c>
      <c r="AW348" s="13" t="s">
        <v>33</v>
      </c>
      <c r="AX348" s="13" t="s">
        <v>72</v>
      </c>
      <c r="AY348" s="197" t="s">
        <v>126</v>
      </c>
    </row>
    <row r="349" spans="1:65" s="14" customFormat="1" ht="11.25">
      <c r="B349" s="198"/>
      <c r="C349" s="199"/>
      <c r="D349" s="183" t="s">
        <v>152</v>
      </c>
      <c r="E349" s="200" t="s">
        <v>19</v>
      </c>
      <c r="F349" s="201" t="s">
        <v>595</v>
      </c>
      <c r="G349" s="199"/>
      <c r="H349" s="202">
        <v>6</v>
      </c>
      <c r="I349" s="203"/>
      <c r="J349" s="199"/>
      <c r="K349" s="199"/>
      <c r="L349" s="204"/>
      <c r="M349" s="205"/>
      <c r="N349" s="206"/>
      <c r="O349" s="206"/>
      <c r="P349" s="206"/>
      <c r="Q349" s="206"/>
      <c r="R349" s="206"/>
      <c r="S349" s="206"/>
      <c r="T349" s="207"/>
      <c r="AT349" s="208" t="s">
        <v>152</v>
      </c>
      <c r="AU349" s="208" t="s">
        <v>133</v>
      </c>
      <c r="AV349" s="14" t="s">
        <v>133</v>
      </c>
      <c r="AW349" s="14" t="s">
        <v>33</v>
      </c>
      <c r="AX349" s="14" t="s">
        <v>77</v>
      </c>
      <c r="AY349" s="208" t="s">
        <v>126</v>
      </c>
    </row>
    <row r="350" spans="1:65" s="2" customFormat="1" ht="24">
      <c r="A350" s="36"/>
      <c r="B350" s="37"/>
      <c r="C350" s="170" t="s">
        <v>596</v>
      </c>
      <c r="D350" s="170" t="s">
        <v>128</v>
      </c>
      <c r="E350" s="171" t="s">
        <v>597</v>
      </c>
      <c r="F350" s="172" t="s">
        <v>598</v>
      </c>
      <c r="G350" s="173" t="s">
        <v>137</v>
      </c>
      <c r="H350" s="174">
        <v>15</v>
      </c>
      <c r="I350" s="175"/>
      <c r="J350" s="176">
        <f>ROUND(I350*H350,2)</f>
        <v>0</v>
      </c>
      <c r="K350" s="172" t="s">
        <v>138</v>
      </c>
      <c r="L350" s="41"/>
      <c r="M350" s="177" t="s">
        <v>19</v>
      </c>
      <c r="N350" s="178" t="s">
        <v>44</v>
      </c>
      <c r="O350" s="66"/>
      <c r="P350" s="179">
        <f>O350*H350</f>
        <v>0</v>
      </c>
      <c r="Q350" s="179">
        <v>4.0000000000000003E-5</v>
      </c>
      <c r="R350" s="179">
        <f>Q350*H350</f>
        <v>6.0000000000000006E-4</v>
      </c>
      <c r="S350" s="179">
        <v>0</v>
      </c>
      <c r="T350" s="180">
        <f>S350*H350</f>
        <v>0</v>
      </c>
      <c r="U350" s="36"/>
      <c r="V350" s="36"/>
      <c r="W350" s="36"/>
      <c r="X350" s="36"/>
      <c r="Y350" s="36"/>
      <c r="Z350" s="36"/>
      <c r="AA350" s="36"/>
      <c r="AB350" s="36"/>
      <c r="AC350" s="36"/>
      <c r="AD350" s="36"/>
      <c r="AE350" s="36"/>
      <c r="AR350" s="181" t="s">
        <v>132</v>
      </c>
      <c r="AT350" s="181" t="s">
        <v>128</v>
      </c>
      <c r="AU350" s="181" t="s">
        <v>133</v>
      </c>
      <c r="AY350" s="19" t="s">
        <v>126</v>
      </c>
      <c r="BE350" s="182">
        <f>IF(N350="základní",J350,0)</f>
        <v>0</v>
      </c>
      <c r="BF350" s="182">
        <f>IF(N350="snížená",J350,0)</f>
        <v>0</v>
      </c>
      <c r="BG350" s="182">
        <f>IF(N350="zákl. přenesená",J350,0)</f>
        <v>0</v>
      </c>
      <c r="BH350" s="182">
        <f>IF(N350="sníž. přenesená",J350,0)</f>
        <v>0</v>
      </c>
      <c r="BI350" s="182">
        <f>IF(N350="nulová",J350,0)</f>
        <v>0</v>
      </c>
      <c r="BJ350" s="19" t="s">
        <v>133</v>
      </c>
      <c r="BK350" s="182">
        <f>ROUND(I350*H350,2)</f>
        <v>0</v>
      </c>
      <c r="BL350" s="19" t="s">
        <v>132</v>
      </c>
      <c r="BM350" s="181" t="s">
        <v>599</v>
      </c>
    </row>
    <row r="351" spans="1:65" s="2" customFormat="1" ht="165.75">
      <c r="A351" s="36"/>
      <c r="B351" s="37"/>
      <c r="C351" s="38"/>
      <c r="D351" s="183" t="s">
        <v>140</v>
      </c>
      <c r="E351" s="38"/>
      <c r="F351" s="184" t="s">
        <v>600</v>
      </c>
      <c r="G351" s="38"/>
      <c r="H351" s="38"/>
      <c r="I351" s="185"/>
      <c r="J351" s="38"/>
      <c r="K351" s="38"/>
      <c r="L351" s="41"/>
      <c r="M351" s="186"/>
      <c r="N351" s="187"/>
      <c r="O351" s="66"/>
      <c r="P351" s="66"/>
      <c r="Q351" s="66"/>
      <c r="R351" s="66"/>
      <c r="S351" s="66"/>
      <c r="T351" s="67"/>
      <c r="U351" s="36"/>
      <c r="V351" s="36"/>
      <c r="W351" s="36"/>
      <c r="X351" s="36"/>
      <c r="Y351" s="36"/>
      <c r="Z351" s="36"/>
      <c r="AA351" s="36"/>
      <c r="AB351" s="36"/>
      <c r="AC351" s="36"/>
      <c r="AD351" s="36"/>
      <c r="AE351" s="36"/>
      <c r="AT351" s="19" t="s">
        <v>140</v>
      </c>
      <c r="AU351" s="19" t="s">
        <v>133</v>
      </c>
    </row>
    <row r="352" spans="1:65" s="12" customFormat="1" ht="22.9" customHeight="1">
      <c r="B352" s="154"/>
      <c r="C352" s="155"/>
      <c r="D352" s="156" t="s">
        <v>71</v>
      </c>
      <c r="E352" s="168" t="s">
        <v>601</v>
      </c>
      <c r="F352" s="168" t="s">
        <v>602</v>
      </c>
      <c r="G352" s="155"/>
      <c r="H352" s="155"/>
      <c r="I352" s="158"/>
      <c r="J352" s="169">
        <f>BK352</f>
        <v>0</v>
      </c>
      <c r="K352" s="155"/>
      <c r="L352" s="160"/>
      <c r="M352" s="161"/>
      <c r="N352" s="162"/>
      <c r="O352" s="162"/>
      <c r="P352" s="163">
        <f>SUM(P353:P369)</f>
        <v>0</v>
      </c>
      <c r="Q352" s="162"/>
      <c r="R352" s="163">
        <f>SUM(R353:R369)</f>
        <v>0</v>
      </c>
      <c r="S352" s="162"/>
      <c r="T352" s="164">
        <f>SUM(T353:T369)</f>
        <v>0</v>
      </c>
      <c r="AR352" s="165" t="s">
        <v>77</v>
      </c>
      <c r="AT352" s="166" t="s">
        <v>71</v>
      </c>
      <c r="AU352" s="166" t="s">
        <v>77</v>
      </c>
      <c r="AY352" s="165" t="s">
        <v>126</v>
      </c>
      <c r="BK352" s="167">
        <f>SUM(BK353:BK369)</f>
        <v>0</v>
      </c>
    </row>
    <row r="353" spans="1:65" s="2" customFormat="1" ht="24">
      <c r="A353" s="36"/>
      <c r="B353" s="37"/>
      <c r="C353" s="170" t="s">
        <v>603</v>
      </c>
      <c r="D353" s="170" t="s">
        <v>128</v>
      </c>
      <c r="E353" s="171" t="s">
        <v>604</v>
      </c>
      <c r="F353" s="172" t="s">
        <v>605</v>
      </c>
      <c r="G353" s="173" t="s">
        <v>206</v>
      </c>
      <c r="H353" s="174">
        <v>31.503</v>
      </c>
      <c r="I353" s="175"/>
      <c r="J353" s="176">
        <f>ROUND(I353*H353,2)</f>
        <v>0</v>
      </c>
      <c r="K353" s="172" t="s">
        <v>138</v>
      </c>
      <c r="L353" s="41"/>
      <c r="M353" s="177" t="s">
        <v>19</v>
      </c>
      <c r="N353" s="178" t="s">
        <v>44</v>
      </c>
      <c r="O353" s="66"/>
      <c r="P353" s="179">
        <f>O353*H353</f>
        <v>0</v>
      </c>
      <c r="Q353" s="179">
        <v>0</v>
      </c>
      <c r="R353" s="179">
        <f>Q353*H353</f>
        <v>0</v>
      </c>
      <c r="S353" s="179">
        <v>0</v>
      </c>
      <c r="T353" s="180">
        <f>S353*H353</f>
        <v>0</v>
      </c>
      <c r="U353" s="36"/>
      <c r="V353" s="36"/>
      <c r="W353" s="36"/>
      <c r="X353" s="36"/>
      <c r="Y353" s="36"/>
      <c r="Z353" s="36"/>
      <c r="AA353" s="36"/>
      <c r="AB353" s="36"/>
      <c r="AC353" s="36"/>
      <c r="AD353" s="36"/>
      <c r="AE353" s="36"/>
      <c r="AR353" s="181" t="s">
        <v>132</v>
      </c>
      <c r="AT353" s="181" t="s">
        <v>128</v>
      </c>
      <c r="AU353" s="181" t="s">
        <v>133</v>
      </c>
      <c r="AY353" s="19" t="s">
        <v>126</v>
      </c>
      <c r="BE353" s="182">
        <f>IF(N353="základní",J353,0)</f>
        <v>0</v>
      </c>
      <c r="BF353" s="182">
        <f>IF(N353="snížená",J353,0)</f>
        <v>0</v>
      </c>
      <c r="BG353" s="182">
        <f>IF(N353="zákl. přenesená",J353,0)</f>
        <v>0</v>
      </c>
      <c r="BH353" s="182">
        <f>IF(N353="sníž. přenesená",J353,0)</f>
        <v>0</v>
      </c>
      <c r="BI353" s="182">
        <f>IF(N353="nulová",J353,0)</f>
        <v>0</v>
      </c>
      <c r="BJ353" s="19" t="s">
        <v>133</v>
      </c>
      <c r="BK353" s="182">
        <f>ROUND(I353*H353,2)</f>
        <v>0</v>
      </c>
      <c r="BL353" s="19" t="s">
        <v>132</v>
      </c>
      <c r="BM353" s="181" t="s">
        <v>606</v>
      </c>
    </row>
    <row r="354" spans="1:65" s="2" customFormat="1" ht="107.25">
      <c r="A354" s="36"/>
      <c r="B354" s="37"/>
      <c r="C354" s="38"/>
      <c r="D354" s="183" t="s">
        <v>140</v>
      </c>
      <c r="E354" s="38"/>
      <c r="F354" s="184" t="s">
        <v>607</v>
      </c>
      <c r="G354" s="38"/>
      <c r="H354" s="38"/>
      <c r="I354" s="185"/>
      <c r="J354" s="38"/>
      <c r="K354" s="38"/>
      <c r="L354" s="41"/>
      <c r="M354" s="186"/>
      <c r="N354" s="187"/>
      <c r="O354" s="66"/>
      <c r="P354" s="66"/>
      <c r="Q354" s="66"/>
      <c r="R354" s="66"/>
      <c r="S354" s="66"/>
      <c r="T354" s="67"/>
      <c r="U354" s="36"/>
      <c r="V354" s="36"/>
      <c r="W354" s="36"/>
      <c r="X354" s="36"/>
      <c r="Y354" s="36"/>
      <c r="Z354" s="36"/>
      <c r="AA354" s="36"/>
      <c r="AB354" s="36"/>
      <c r="AC354" s="36"/>
      <c r="AD354" s="36"/>
      <c r="AE354" s="36"/>
      <c r="AT354" s="19" t="s">
        <v>140</v>
      </c>
      <c r="AU354" s="19" t="s">
        <v>133</v>
      </c>
    </row>
    <row r="355" spans="1:65" s="2" customFormat="1" ht="16.5" customHeight="1">
      <c r="A355" s="36"/>
      <c r="B355" s="37"/>
      <c r="C355" s="170" t="s">
        <v>608</v>
      </c>
      <c r="D355" s="170" t="s">
        <v>128</v>
      </c>
      <c r="E355" s="171" t="s">
        <v>609</v>
      </c>
      <c r="F355" s="172" t="s">
        <v>610</v>
      </c>
      <c r="G355" s="173" t="s">
        <v>206</v>
      </c>
      <c r="H355" s="174">
        <v>31.503</v>
      </c>
      <c r="I355" s="175"/>
      <c r="J355" s="176">
        <f>ROUND(I355*H355,2)</f>
        <v>0</v>
      </c>
      <c r="K355" s="172" t="s">
        <v>138</v>
      </c>
      <c r="L355" s="41"/>
      <c r="M355" s="177" t="s">
        <v>19</v>
      </c>
      <c r="N355" s="178" t="s">
        <v>44</v>
      </c>
      <c r="O355" s="66"/>
      <c r="P355" s="179">
        <f>O355*H355</f>
        <v>0</v>
      </c>
      <c r="Q355" s="179">
        <v>0</v>
      </c>
      <c r="R355" s="179">
        <f>Q355*H355</f>
        <v>0</v>
      </c>
      <c r="S355" s="179">
        <v>0</v>
      </c>
      <c r="T355" s="180">
        <f>S355*H355</f>
        <v>0</v>
      </c>
      <c r="U355" s="36"/>
      <c r="V355" s="36"/>
      <c r="W355" s="36"/>
      <c r="X355" s="36"/>
      <c r="Y355" s="36"/>
      <c r="Z355" s="36"/>
      <c r="AA355" s="36"/>
      <c r="AB355" s="36"/>
      <c r="AC355" s="36"/>
      <c r="AD355" s="36"/>
      <c r="AE355" s="36"/>
      <c r="AR355" s="181" t="s">
        <v>132</v>
      </c>
      <c r="AT355" s="181" t="s">
        <v>128</v>
      </c>
      <c r="AU355" s="181" t="s">
        <v>133</v>
      </c>
      <c r="AY355" s="19" t="s">
        <v>126</v>
      </c>
      <c r="BE355" s="182">
        <f>IF(N355="základní",J355,0)</f>
        <v>0</v>
      </c>
      <c r="BF355" s="182">
        <f>IF(N355="snížená",J355,0)</f>
        <v>0</v>
      </c>
      <c r="BG355" s="182">
        <f>IF(N355="zákl. přenesená",J355,0)</f>
        <v>0</v>
      </c>
      <c r="BH355" s="182">
        <f>IF(N355="sníž. přenesená",J355,0)</f>
        <v>0</v>
      </c>
      <c r="BI355" s="182">
        <f>IF(N355="nulová",J355,0)</f>
        <v>0</v>
      </c>
      <c r="BJ355" s="19" t="s">
        <v>133</v>
      </c>
      <c r="BK355" s="182">
        <f>ROUND(I355*H355,2)</f>
        <v>0</v>
      </c>
      <c r="BL355" s="19" t="s">
        <v>132</v>
      </c>
      <c r="BM355" s="181" t="s">
        <v>611</v>
      </c>
    </row>
    <row r="356" spans="1:65" s="2" customFormat="1" ht="39">
      <c r="A356" s="36"/>
      <c r="B356" s="37"/>
      <c r="C356" s="38"/>
      <c r="D356" s="183" t="s">
        <v>140</v>
      </c>
      <c r="E356" s="38"/>
      <c r="F356" s="184" t="s">
        <v>612</v>
      </c>
      <c r="G356" s="38"/>
      <c r="H356" s="38"/>
      <c r="I356" s="185"/>
      <c r="J356" s="38"/>
      <c r="K356" s="38"/>
      <c r="L356" s="41"/>
      <c r="M356" s="186"/>
      <c r="N356" s="187"/>
      <c r="O356" s="66"/>
      <c r="P356" s="66"/>
      <c r="Q356" s="66"/>
      <c r="R356" s="66"/>
      <c r="S356" s="66"/>
      <c r="T356" s="67"/>
      <c r="U356" s="36"/>
      <c r="V356" s="36"/>
      <c r="W356" s="36"/>
      <c r="X356" s="36"/>
      <c r="Y356" s="36"/>
      <c r="Z356" s="36"/>
      <c r="AA356" s="36"/>
      <c r="AB356" s="36"/>
      <c r="AC356" s="36"/>
      <c r="AD356" s="36"/>
      <c r="AE356" s="36"/>
      <c r="AT356" s="19" t="s">
        <v>140</v>
      </c>
      <c r="AU356" s="19" t="s">
        <v>133</v>
      </c>
    </row>
    <row r="357" spans="1:65" s="2" customFormat="1" ht="21.75" customHeight="1">
      <c r="A357" s="36"/>
      <c r="B357" s="37"/>
      <c r="C357" s="170" t="s">
        <v>613</v>
      </c>
      <c r="D357" s="170" t="s">
        <v>128</v>
      </c>
      <c r="E357" s="171" t="s">
        <v>614</v>
      </c>
      <c r="F357" s="172" t="s">
        <v>615</v>
      </c>
      <c r="G357" s="173" t="s">
        <v>206</v>
      </c>
      <c r="H357" s="174">
        <v>31.503</v>
      </c>
      <c r="I357" s="175"/>
      <c r="J357" s="176">
        <f>ROUND(I357*H357,2)</f>
        <v>0</v>
      </c>
      <c r="K357" s="172" t="s">
        <v>138</v>
      </c>
      <c r="L357" s="41"/>
      <c r="M357" s="177" t="s">
        <v>19</v>
      </c>
      <c r="N357" s="178" t="s">
        <v>44</v>
      </c>
      <c r="O357" s="66"/>
      <c r="P357" s="179">
        <f>O357*H357</f>
        <v>0</v>
      </c>
      <c r="Q357" s="179">
        <v>0</v>
      </c>
      <c r="R357" s="179">
        <f>Q357*H357</f>
        <v>0</v>
      </c>
      <c r="S357" s="179">
        <v>0</v>
      </c>
      <c r="T357" s="180">
        <f>S357*H357</f>
        <v>0</v>
      </c>
      <c r="U357" s="36"/>
      <c r="V357" s="36"/>
      <c r="W357" s="36"/>
      <c r="X357" s="36"/>
      <c r="Y357" s="36"/>
      <c r="Z357" s="36"/>
      <c r="AA357" s="36"/>
      <c r="AB357" s="36"/>
      <c r="AC357" s="36"/>
      <c r="AD357" s="36"/>
      <c r="AE357" s="36"/>
      <c r="AR357" s="181" t="s">
        <v>132</v>
      </c>
      <c r="AT357" s="181" t="s">
        <v>128</v>
      </c>
      <c r="AU357" s="181" t="s">
        <v>133</v>
      </c>
      <c r="AY357" s="19" t="s">
        <v>126</v>
      </c>
      <c r="BE357" s="182">
        <f>IF(N357="základní",J357,0)</f>
        <v>0</v>
      </c>
      <c r="BF357" s="182">
        <f>IF(N357="snížená",J357,0)</f>
        <v>0</v>
      </c>
      <c r="BG357" s="182">
        <f>IF(N357="zákl. přenesená",J357,0)</f>
        <v>0</v>
      </c>
      <c r="BH357" s="182">
        <f>IF(N357="sníž. přenesená",J357,0)</f>
        <v>0</v>
      </c>
      <c r="BI357" s="182">
        <f>IF(N357="nulová",J357,0)</f>
        <v>0</v>
      </c>
      <c r="BJ357" s="19" t="s">
        <v>133</v>
      </c>
      <c r="BK357" s="182">
        <f>ROUND(I357*H357,2)</f>
        <v>0</v>
      </c>
      <c r="BL357" s="19" t="s">
        <v>132</v>
      </c>
      <c r="BM357" s="181" t="s">
        <v>616</v>
      </c>
    </row>
    <row r="358" spans="1:65" s="2" customFormat="1" ht="58.5">
      <c r="A358" s="36"/>
      <c r="B358" s="37"/>
      <c r="C358" s="38"/>
      <c r="D358" s="183" t="s">
        <v>140</v>
      </c>
      <c r="E358" s="38"/>
      <c r="F358" s="184" t="s">
        <v>617</v>
      </c>
      <c r="G358" s="38"/>
      <c r="H358" s="38"/>
      <c r="I358" s="185"/>
      <c r="J358" s="38"/>
      <c r="K358" s="38"/>
      <c r="L358" s="41"/>
      <c r="M358" s="186"/>
      <c r="N358" s="187"/>
      <c r="O358" s="66"/>
      <c r="P358" s="66"/>
      <c r="Q358" s="66"/>
      <c r="R358" s="66"/>
      <c r="S358" s="66"/>
      <c r="T358" s="67"/>
      <c r="U358" s="36"/>
      <c r="V358" s="36"/>
      <c r="W358" s="36"/>
      <c r="X358" s="36"/>
      <c r="Y358" s="36"/>
      <c r="Z358" s="36"/>
      <c r="AA358" s="36"/>
      <c r="AB358" s="36"/>
      <c r="AC358" s="36"/>
      <c r="AD358" s="36"/>
      <c r="AE358" s="36"/>
      <c r="AT358" s="19" t="s">
        <v>140</v>
      </c>
      <c r="AU358" s="19" t="s">
        <v>133</v>
      </c>
    </row>
    <row r="359" spans="1:65" s="2" customFormat="1" ht="24">
      <c r="A359" s="36"/>
      <c r="B359" s="37"/>
      <c r="C359" s="170" t="s">
        <v>618</v>
      </c>
      <c r="D359" s="170" t="s">
        <v>128</v>
      </c>
      <c r="E359" s="171" t="s">
        <v>619</v>
      </c>
      <c r="F359" s="172" t="s">
        <v>620</v>
      </c>
      <c r="G359" s="173" t="s">
        <v>206</v>
      </c>
      <c r="H359" s="174">
        <v>378.036</v>
      </c>
      <c r="I359" s="175"/>
      <c r="J359" s="176">
        <f>ROUND(I359*H359,2)</f>
        <v>0</v>
      </c>
      <c r="K359" s="172" t="s">
        <v>138</v>
      </c>
      <c r="L359" s="41"/>
      <c r="M359" s="177" t="s">
        <v>19</v>
      </c>
      <c r="N359" s="178" t="s">
        <v>44</v>
      </c>
      <c r="O359" s="66"/>
      <c r="P359" s="179">
        <f>O359*H359</f>
        <v>0</v>
      </c>
      <c r="Q359" s="179">
        <v>0</v>
      </c>
      <c r="R359" s="179">
        <f>Q359*H359</f>
        <v>0</v>
      </c>
      <c r="S359" s="179">
        <v>0</v>
      </c>
      <c r="T359" s="180">
        <f>S359*H359</f>
        <v>0</v>
      </c>
      <c r="U359" s="36"/>
      <c r="V359" s="36"/>
      <c r="W359" s="36"/>
      <c r="X359" s="36"/>
      <c r="Y359" s="36"/>
      <c r="Z359" s="36"/>
      <c r="AA359" s="36"/>
      <c r="AB359" s="36"/>
      <c r="AC359" s="36"/>
      <c r="AD359" s="36"/>
      <c r="AE359" s="36"/>
      <c r="AR359" s="181" t="s">
        <v>132</v>
      </c>
      <c r="AT359" s="181" t="s">
        <v>128</v>
      </c>
      <c r="AU359" s="181" t="s">
        <v>133</v>
      </c>
      <c r="AY359" s="19" t="s">
        <v>126</v>
      </c>
      <c r="BE359" s="182">
        <f>IF(N359="základní",J359,0)</f>
        <v>0</v>
      </c>
      <c r="BF359" s="182">
        <f>IF(N359="snížená",J359,0)</f>
        <v>0</v>
      </c>
      <c r="BG359" s="182">
        <f>IF(N359="zákl. přenesená",J359,0)</f>
        <v>0</v>
      </c>
      <c r="BH359" s="182">
        <f>IF(N359="sníž. přenesená",J359,0)</f>
        <v>0</v>
      </c>
      <c r="BI359" s="182">
        <f>IF(N359="nulová",J359,0)</f>
        <v>0</v>
      </c>
      <c r="BJ359" s="19" t="s">
        <v>133</v>
      </c>
      <c r="BK359" s="182">
        <f>ROUND(I359*H359,2)</f>
        <v>0</v>
      </c>
      <c r="BL359" s="19" t="s">
        <v>132</v>
      </c>
      <c r="BM359" s="181" t="s">
        <v>621</v>
      </c>
    </row>
    <row r="360" spans="1:65" s="2" customFormat="1" ht="58.5">
      <c r="A360" s="36"/>
      <c r="B360" s="37"/>
      <c r="C360" s="38"/>
      <c r="D360" s="183" t="s">
        <v>140</v>
      </c>
      <c r="E360" s="38"/>
      <c r="F360" s="184" t="s">
        <v>617</v>
      </c>
      <c r="G360" s="38"/>
      <c r="H360" s="38"/>
      <c r="I360" s="185"/>
      <c r="J360" s="38"/>
      <c r="K360" s="38"/>
      <c r="L360" s="41"/>
      <c r="M360" s="186"/>
      <c r="N360" s="187"/>
      <c r="O360" s="66"/>
      <c r="P360" s="66"/>
      <c r="Q360" s="66"/>
      <c r="R360" s="66"/>
      <c r="S360" s="66"/>
      <c r="T360" s="67"/>
      <c r="U360" s="36"/>
      <c r="V360" s="36"/>
      <c r="W360" s="36"/>
      <c r="X360" s="36"/>
      <c r="Y360" s="36"/>
      <c r="Z360" s="36"/>
      <c r="AA360" s="36"/>
      <c r="AB360" s="36"/>
      <c r="AC360" s="36"/>
      <c r="AD360" s="36"/>
      <c r="AE360" s="36"/>
      <c r="AT360" s="19" t="s">
        <v>140</v>
      </c>
      <c r="AU360" s="19" t="s">
        <v>133</v>
      </c>
    </row>
    <row r="361" spans="1:65" s="14" customFormat="1" ht="11.25">
      <c r="B361" s="198"/>
      <c r="C361" s="199"/>
      <c r="D361" s="183" t="s">
        <v>152</v>
      </c>
      <c r="E361" s="200" t="s">
        <v>19</v>
      </c>
      <c r="F361" s="201" t="s">
        <v>622</v>
      </c>
      <c r="G361" s="199"/>
      <c r="H361" s="202">
        <v>378.036</v>
      </c>
      <c r="I361" s="203"/>
      <c r="J361" s="199"/>
      <c r="K361" s="199"/>
      <c r="L361" s="204"/>
      <c r="M361" s="205"/>
      <c r="N361" s="206"/>
      <c r="O361" s="206"/>
      <c r="P361" s="206"/>
      <c r="Q361" s="206"/>
      <c r="R361" s="206"/>
      <c r="S361" s="206"/>
      <c r="T361" s="207"/>
      <c r="AT361" s="208" t="s">
        <v>152</v>
      </c>
      <c r="AU361" s="208" t="s">
        <v>133</v>
      </c>
      <c r="AV361" s="14" t="s">
        <v>133</v>
      </c>
      <c r="AW361" s="14" t="s">
        <v>33</v>
      </c>
      <c r="AX361" s="14" t="s">
        <v>77</v>
      </c>
      <c r="AY361" s="208" t="s">
        <v>126</v>
      </c>
    </row>
    <row r="362" spans="1:65" s="2" customFormat="1" ht="24">
      <c r="A362" s="36"/>
      <c r="B362" s="37"/>
      <c r="C362" s="170" t="s">
        <v>623</v>
      </c>
      <c r="D362" s="170" t="s">
        <v>128</v>
      </c>
      <c r="E362" s="171" t="s">
        <v>624</v>
      </c>
      <c r="F362" s="172" t="s">
        <v>625</v>
      </c>
      <c r="G362" s="173" t="s">
        <v>206</v>
      </c>
      <c r="H362" s="174">
        <v>18.079999999999998</v>
      </c>
      <c r="I362" s="175"/>
      <c r="J362" s="176">
        <f>ROUND(I362*H362,2)</f>
        <v>0</v>
      </c>
      <c r="K362" s="172" t="s">
        <v>138</v>
      </c>
      <c r="L362" s="41"/>
      <c r="M362" s="177" t="s">
        <v>19</v>
      </c>
      <c r="N362" s="178" t="s">
        <v>44</v>
      </c>
      <c r="O362" s="66"/>
      <c r="P362" s="179">
        <f>O362*H362</f>
        <v>0</v>
      </c>
      <c r="Q362" s="179">
        <v>0</v>
      </c>
      <c r="R362" s="179">
        <f>Q362*H362</f>
        <v>0</v>
      </c>
      <c r="S362" s="179">
        <v>0</v>
      </c>
      <c r="T362" s="180">
        <f>S362*H362</f>
        <v>0</v>
      </c>
      <c r="U362" s="36"/>
      <c r="V362" s="36"/>
      <c r="W362" s="36"/>
      <c r="X362" s="36"/>
      <c r="Y362" s="36"/>
      <c r="Z362" s="36"/>
      <c r="AA362" s="36"/>
      <c r="AB362" s="36"/>
      <c r="AC362" s="36"/>
      <c r="AD362" s="36"/>
      <c r="AE362" s="36"/>
      <c r="AR362" s="181" t="s">
        <v>132</v>
      </c>
      <c r="AT362" s="181" t="s">
        <v>128</v>
      </c>
      <c r="AU362" s="181" t="s">
        <v>133</v>
      </c>
      <c r="AY362" s="19" t="s">
        <v>126</v>
      </c>
      <c r="BE362" s="182">
        <f>IF(N362="základní",J362,0)</f>
        <v>0</v>
      </c>
      <c r="BF362" s="182">
        <f>IF(N362="snížená",J362,0)</f>
        <v>0</v>
      </c>
      <c r="BG362" s="182">
        <f>IF(N362="zákl. přenesená",J362,0)</f>
        <v>0</v>
      </c>
      <c r="BH362" s="182">
        <f>IF(N362="sníž. přenesená",J362,0)</f>
        <v>0</v>
      </c>
      <c r="BI362" s="182">
        <f>IF(N362="nulová",J362,0)</f>
        <v>0</v>
      </c>
      <c r="BJ362" s="19" t="s">
        <v>133</v>
      </c>
      <c r="BK362" s="182">
        <f>ROUND(I362*H362,2)</f>
        <v>0</v>
      </c>
      <c r="BL362" s="19" t="s">
        <v>132</v>
      </c>
      <c r="BM362" s="181" t="s">
        <v>626</v>
      </c>
    </row>
    <row r="363" spans="1:65" s="2" customFormat="1" ht="58.5">
      <c r="A363" s="36"/>
      <c r="B363" s="37"/>
      <c r="C363" s="38"/>
      <c r="D363" s="183" t="s">
        <v>140</v>
      </c>
      <c r="E363" s="38"/>
      <c r="F363" s="184" t="s">
        <v>627</v>
      </c>
      <c r="G363" s="38"/>
      <c r="H363" s="38"/>
      <c r="I363" s="185"/>
      <c r="J363" s="38"/>
      <c r="K363" s="38"/>
      <c r="L363" s="41"/>
      <c r="M363" s="186"/>
      <c r="N363" s="187"/>
      <c r="O363" s="66"/>
      <c r="P363" s="66"/>
      <c r="Q363" s="66"/>
      <c r="R363" s="66"/>
      <c r="S363" s="66"/>
      <c r="T363" s="67"/>
      <c r="U363" s="36"/>
      <c r="V363" s="36"/>
      <c r="W363" s="36"/>
      <c r="X363" s="36"/>
      <c r="Y363" s="36"/>
      <c r="Z363" s="36"/>
      <c r="AA363" s="36"/>
      <c r="AB363" s="36"/>
      <c r="AC363" s="36"/>
      <c r="AD363" s="36"/>
      <c r="AE363" s="36"/>
      <c r="AT363" s="19" t="s">
        <v>140</v>
      </c>
      <c r="AU363" s="19" t="s">
        <v>133</v>
      </c>
    </row>
    <row r="364" spans="1:65" s="2" customFormat="1" ht="24">
      <c r="A364" s="36"/>
      <c r="B364" s="37"/>
      <c r="C364" s="170" t="s">
        <v>628</v>
      </c>
      <c r="D364" s="170" t="s">
        <v>128</v>
      </c>
      <c r="E364" s="171" t="s">
        <v>629</v>
      </c>
      <c r="F364" s="172" t="s">
        <v>630</v>
      </c>
      <c r="G364" s="173" t="s">
        <v>206</v>
      </c>
      <c r="H364" s="174">
        <v>2.0110000000000001</v>
      </c>
      <c r="I364" s="175"/>
      <c r="J364" s="176">
        <f>ROUND(I364*H364,2)</f>
        <v>0</v>
      </c>
      <c r="K364" s="172" t="s">
        <v>138</v>
      </c>
      <c r="L364" s="41"/>
      <c r="M364" s="177" t="s">
        <v>19</v>
      </c>
      <c r="N364" s="178" t="s">
        <v>44</v>
      </c>
      <c r="O364" s="66"/>
      <c r="P364" s="179">
        <f>O364*H364</f>
        <v>0</v>
      </c>
      <c r="Q364" s="179">
        <v>0</v>
      </c>
      <c r="R364" s="179">
        <f>Q364*H364</f>
        <v>0</v>
      </c>
      <c r="S364" s="179">
        <v>0</v>
      </c>
      <c r="T364" s="180">
        <f>S364*H364</f>
        <v>0</v>
      </c>
      <c r="U364" s="36"/>
      <c r="V364" s="36"/>
      <c r="W364" s="36"/>
      <c r="X364" s="36"/>
      <c r="Y364" s="36"/>
      <c r="Z364" s="36"/>
      <c r="AA364" s="36"/>
      <c r="AB364" s="36"/>
      <c r="AC364" s="36"/>
      <c r="AD364" s="36"/>
      <c r="AE364" s="36"/>
      <c r="AR364" s="181" t="s">
        <v>132</v>
      </c>
      <c r="AT364" s="181" t="s">
        <v>128</v>
      </c>
      <c r="AU364" s="181" t="s">
        <v>133</v>
      </c>
      <c r="AY364" s="19" t="s">
        <v>126</v>
      </c>
      <c r="BE364" s="182">
        <f>IF(N364="základní",J364,0)</f>
        <v>0</v>
      </c>
      <c r="BF364" s="182">
        <f>IF(N364="snížená",J364,0)</f>
        <v>0</v>
      </c>
      <c r="BG364" s="182">
        <f>IF(N364="zákl. přenesená",J364,0)</f>
        <v>0</v>
      </c>
      <c r="BH364" s="182">
        <f>IF(N364="sníž. přenesená",J364,0)</f>
        <v>0</v>
      </c>
      <c r="BI364" s="182">
        <f>IF(N364="nulová",J364,0)</f>
        <v>0</v>
      </c>
      <c r="BJ364" s="19" t="s">
        <v>133</v>
      </c>
      <c r="BK364" s="182">
        <f>ROUND(I364*H364,2)</f>
        <v>0</v>
      </c>
      <c r="BL364" s="19" t="s">
        <v>132</v>
      </c>
      <c r="BM364" s="181" t="s">
        <v>631</v>
      </c>
    </row>
    <row r="365" spans="1:65" s="2" customFormat="1" ht="58.5">
      <c r="A365" s="36"/>
      <c r="B365" s="37"/>
      <c r="C365" s="38"/>
      <c r="D365" s="183" t="s">
        <v>140</v>
      </c>
      <c r="E365" s="38"/>
      <c r="F365" s="184" t="s">
        <v>627</v>
      </c>
      <c r="G365" s="38"/>
      <c r="H365" s="38"/>
      <c r="I365" s="185"/>
      <c r="J365" s="38"/>
      <c r="K365" s="38"/>
      <c r="L365" s="41"/>
      <c r="M365" s="186"/>
      <c r="N365" s="187"/>
      <c r="O365" s="66"/>
      <c r="P365" s="66"/>
      <c r="Q365" s="66"/>
      <c r="R365" s="66"/>
      <c r="S365" s="66"/>
      <c r="T365" s="67"/>
      <c r="U365" s="36"/>
      <c r="V365" s="36"/>
      <c r="W365" s="36"/>
      <c r="X365" s="36"/>
      <c r="Y365" s="36"/>
      <c r="Z365" s="36"/>
      <c r="AA365" s="36"/>
      <c r="AB365" s="36"/>
      <c r="AC365" s="36"/>
      <c r="AD365" s="36"/>
      <c r="AE365" s="36"/>
      <c r="AT365" s="19" t="s">
        <v>140</v>
      </c>
      <c r="AU365" s="19" t="s">
        <v>133</v>
      </c>
    </row>
    <row r="366" spans="1:65" s="2" customFormat="1" ht="24">
      <c r="A366" s="36"/>
      <c r="B366" s="37"/>
      <c r="C366" s="170" t="s">
        <v>632</v>
      </c>
      <c r="D366" s="170" t="s">
        <v>128</v>
      </c>
      <c r="E366" s="171" t="s">
        <v>633</v>
      </c>
      <c r="F366" s="172" t="s">
        <v>634</v>
      </c>
      <c r="G366" s="173" t="s">
        <v>206</v>
      </c>
      <c r="H366" s="174">
        <v>0.39200000000000002</v>
      </c>
      <c r="I366" s="175"/>
      <c r="J366" s="176">
        <f>ROUND(I366*H366,2)</f>
        <v>0</v>
      </c>
      <c r="K366" s="172" t="s">
        <v>138</v>
      </c>
      <c r="L366" s="41"/>
      <c r="M366" s="177" t="s">
        <v>19</v>
      </c>
      <c r="N366" s="178" t="s">
        <v>44</v>
      </c>
      <c r="O366" s="66"/>
      <c r="P366" s="179">
        <f>O366*H366</f>
        <v>0</v>
      </c>
      <c r="Q366" s="179">
        <v>0</v>
      </c>
      <c r="R366" s="179">
        <f>Q366*H366</f>
        <v>0</v>
      </c>
      <c r="S366" s="179">
        <v>0</v>
      </c>
      <c r="T366" s="180">
        <f>S366*H366</f>
        <v>0</v>
      </c>
      <c r="U366" s="36"/>
      <c r="V366" s="36"/>
      <c r="W366" s="36"/>
      <c r="X366" s="36"/>
      <c r="Y366" s="36"/>
      <c r="Z366" s="36"/>
      <c r="AA366" s="36"/>
      <c r="AB366" s="36"/>
      <c r="AC366" s="36"/>
      <c r="AD366" s="36"/>
      <c r="AE366" s="36"/>
      <c r="AR366" s="181" t="s">
        <v>132</v>
      </c>
      <c r="AT366" s="181" t="s">
        <v>128</v>
      </c>
      <c r="AU366" s="181" t="s">
        <v>133</v>
      </c>
      <c r="AY366" s="19" t="s">
        <v>126</v>
      </c>
      <c r="BE366" s="182">
        <f>IF(N366="základní",J366,0)</f>
        <v>0</v>
      </c>
      <c r="BF366" s="182">
        <f>IF(N366="snížená",J366,0)</f>
        <v>0</v>
      </c>
      <c r="BG366" s="182">
        <f>IF(N366="zákl. přenesená",J366,0)</f>
        <v>0</v>
      </c>
      <c r="BH366" s="182">
        <f>IF(N366="sníž. přenesená",J366,0)</f>
        <v>0</v>
      </c>
      <c r="BI366" s="182">
        <f>IF(N366="nulová",J366,0)</f>
        <v>0</v>
      </c>
      <c r="BJ366" s="19" t="s">
        <v>133</v>
      </c>
      <c r="BK366" s="182">
        <f>ROUND(I366*H366,2)</f>
        <v>0</v>
      </c>
      <c r="BL366" s="19" t="s">
        <v>132</v>
      </c>
      <c r="BM366" s="181" t="s">
        <v>635</v>
      </c>
    </row>
    <row r="367" spans="1:65" s="2" customFormat="1" ht="58.5">
      <c r="A367" s="36"/>
      <c r="B367" s="37"/>
      <c r="C367" s="38"/>
      <c r="D367" s="183" t="s">
        <v>140</v>
      </c>
      <c r="E367" s="38"/>
      <c r="F367" s="184" t="s">
        <v>627</v>
      </c>
      <c r="G367" s="38"/>
      <c r="H367" s="38"/>
      <c r="I367" s="185"/>
      <c r="J367" s="38"/>
      <c r="K367" s="38"/>
      <c r="L367" s="41"/>
      <c r="M367" s="186"/>
      <c r="N367" s="187"/>
      <c r="O367" s="66"/>
      <c r="P367" s="66"/>
      <c r="Q367" s="66"/>
      <c r="R367" s="66"/>
      <c r="S367" s="66"/>
      <c r="T367" s="67"/>
      <c r="U367" s="36"/>
      <c r="V367" s="36"/>
      <c r="W367" s="36"/>
      <c r="X367" s="36"/>
      <c r="Y367" s="36"/>
      <c r="Z367" s="36"/>
      <c r="AA367" s="36"/>
      <c r="AB367" s="36"/>
      <c r="AC367" s="36"/>
      <c r="AD367" s="36"/>
      <c r="AE367" s="36"/>
      <c r="AT367" s="19" t="s">
        <v>140</v>
      </c>
      <c r="AU367" s="19" t="s">
        <v>133</v>
      </c>
    </row>
    <row r="368" spans="1:65" s="2" customFormat="1" ht="24">
      <c r="A368" s="36"/>
      <c r="B368" s="37"/>
      <c r="C368" s="170" t="s">
        <v>636</v>
      </c>
      <c r="D368" s="170" t="s">
        <v>128</v>
      </c>
      <c r="E368" s="171" t="s">
        <v>637</v>
      </c>
      <c r="F368" s="172" t="s">
        <v>205</v>
      </c>
      <c r="G368" s="173" t="s">
        <v>206</v>
      </c>
      <c r="H368" s="174">
        <v>11.02</v>
      </c>
      <c r="I368" s="175"/>
      <c r="J368" s="176">
        <f>ROUND(I368*H368,2)</f>
        <v>0</v>
      </c>
      <c r="K368" s="172" t="s">
        <v>138</v>
      </c>
      <c r="L368" s="41"/>
      <c r="M368" s="177" t="s">
        <v>19</v>
      </c>
      <c r="N368" s="178" t="s">
        <v>44</v>
      </c>
      <c r="O368" s="66"/>
      <c r="P368" s="179">
        <f>O368*H368</f>
        <v>0</v>
      </c>
      <c r="Q368" s="179">
        <v>0</v>
      </c>
      <c r="R368" s="179">
        <f>Q368*H368</f>
        <v>0</v>
      </c>
      <c r="S368" s="179">
        <v>0</v>
      </c>
      <c r="T368" s="180">
        <f>S368*H368</f>
        <v>0</v>
      </c>
      <c r="U368" s="36"/>
      <c r="V368" s="36"/>
      <c r="W368" s="36"/>
      <c r="X368" s="36"/>
      <c r="Y368" s="36"/>
      <c r="Z368" s="36"/>
      <c r="AA368" s="36"/>
      <c r="AB368" s="36"/>
      <c r="AC368" s="36"/>
      <c r="AD368" s="36"/>
      <c r="AE368" s="36"/>
      <c r="AR368" s="181" t="s">
        <v>132</v>
      </c>
      <c r="AT368" s="181" t="s">
        <v>128</v>
      </c>
      <c r="AU368" s="181" t="s">
        <v>133</v>
      </c>
      <c r="AY368" s="19" t="s">
        <v>126</v>
      </c>
      <c r="BE368" s="182">
        <f>IF(N368="základní",J368,0)</f>
        <v>0</v>
      </c>
      <c r="BF368" s="182">
        <f>IF(N368="snížená",J368,0)</f>
        <v>0</v>
      </c>
      <c r="BG368" s="182">
        <f>IF(N368="zákl. přenesená",J368,0)</f>
        <v>0</v>
      </c>
      <c r="BH368" s="182">
        <f>IF(N368="sníž. přenesená",J368,0)</f>
        <v>0</v>
      </c>
      <c r="BI368" s="182">
        <f>IF(N368="nulová",J368,0)</f>
        <v>0</v>
      </c>
      <c r="BJ368" s="19" t="s">
        <v>133</v>
      </c>
      <c r="BK368" s="182">
        <f>ROUND(I368*H368,2)</f>
        <v>0</v>
      </c>
      <c r="BL368" s="19" t="s">
        <v>132</v>
      </c>
      <c r="BM368" s="181" t="s">
        <v>638</v>
      </c>
    </row>
    <row r="369" spans="1:65" s="2" customFormat="1" ht="58.5">
      <c r="A369" s="36"/>
      <c r="B369" s="37"/>
      <c r="C369" s="38"/>
      <c r="D369" s="183" t="s">
        <v>140</v>
      </c>
      <c r="E369" s="38"/>
      <c r="F369" s="184" t="s">
        <v>627</v>
      </c>
      <c r="G369" s="38"/>
      <c r="H369" s="38"/>
      <c r="I369" s="185"/>
      <c r="J369" s="38"/>
      <c r="K369" s="38"/>
      <c r="L369" s="41"/>
      <c r="M369" s="186"/>
      <c r="N369" s="187"/>
      <c r="O369" s="66"/>
      <c r="P369" s="66"/>
      <c r="Q369" s="66"/>
      <c r="R369" s="66"/>
      <c r="S369" s="66"/>
      <c r="T369" s="67"/>
      <c r="U369" s="36"/>
      <c r="V369" s="36"/>
      <c r="W369" s="36"/>
      <c r="X369" s="36"/>
      <c r="Y369" s="36"/>
      <c r="Z369" s="36"/>
      <c r="AA369" s="36"/>
      <c r="AB369" s="36"/>
      <c r="AC369" s="36"/>
      <c r="AD369" s="36"/>
      <c r="AE369" s="36"/>
      <c r="AT369" s="19" t="s">
        <v>140</v>
      </c>
      <c r="AU369" s="19" t="s">
        <v>133</v>
      </c>
    </row>
    <row r="370" spans="1:65" s="12" customFormat="1" ht="22.9" customHeight="1">
      <c r="B370" s="154"/>
      <c r="C370" s="155"/>
      <c r="D370" s="156" t="s">
        <v>71</v>
      </c>
      <c r="E370" s="168" t="s">
        <v>639</v>
      </c>
      <c r="F370" s="168" t="s">
        <v>640</v>
      </c>
      <c r="G370" s="155"/>
      <c r="H370" s="155"/>
      <c r="I370" s="158"/>
      <c r="J370" s="169">
        <f>BK370</f>
        <v>0</v>
      </c>
      <c r="K370" s="155"/>
      <c r="L370" s="160"/>
      <c r="M370" s="161"/>
      <c r="N370" s="162"/>
      <c r="O370" s="162"/>
      <c r="P370" s="163">
        <f>SUM(P371:P372)</f>
        <v>0</v>
      </c>
      <c r="Q370" s="162"/>
      <c r="R370" s="163">
        <f>SUM(R371:R372)</f>
        <v>0</v>
      </c>
      <c r="S370" s="162"/>
      <c r="T370" s="164">
        <f>SUM(T371:T372)</f>
        <v>0</v>
      </c>
      <c r="AR370" s="165" t="s">
        <v>77</v>
      </c>
      <c r="AT370" s="166" t="s">
        <v>71</v>
      </c>
      <c r="AU370" s="166" t="s">
        <v>77</v>
      </c>
      <c r="AY370" s="165" t="s">
        <v>126</v>
      </c>
      <c r="BK370" s="167">
        <f>SUM(BK371:BK372)</f>
        <v>0</v>
      </c>
    </row>
    <row r="371" spans="1:65" s="2" customFormat="1" ht="33" customHeight="1">
      <c r="A371" s="36"/>
      <c r="B371" s="37"/>
      <c r="C371" s="170" t="s">
        <v>641</v>
      </c>
      <c r="D371" s="170" t="s">
        <v>128</v>
      </c>
      <c r="E371" s="171" t="s">
        <v>642</v>
      </c>
      <c r="F371" s="172" t="s">
        <v>643</v>
      </c>
      <c r="G371" s="173" t="s">
        <v>206</v>
      </c>
      <c r="H371" s="174">
        <v>93.481999999999999</v>
      </c>
      <c r="I371" s="175"/>
      <c r="J371" s="176">
        <f>ROUND(I371*H371,2)</f>
        <v>0</v>
      </c>
      <c r="K371" s="172" t="s">
        <v>138</v>
      </c>
      <c r="L371" s="41"/>
      <c r="M371" s="177" t="s">
        <v>19</v>
      </c>
      <c r="N371" s="178" t="s">
        <v>44</v>
      </c>
      <c r="O371" s="66"/>
      <c r="P371" s="179">
        <f>O371*H371</f>
        <v>0</v>
      </c>
      <c r="Q371" s="179">
        <v>0</v>
      </c>
      <c r="R371" s="179">
        <f>Q371*H371</f>
        <v>0</v>
      </c>
      <c r="S371" s="179">
        <v>0</v>
      </c>
      <c r="T371" s="180">
        <f>S371*H371</f>
        <v>0</v>
      </c>
      <c r="U371" s="36"/>
      <c r="V371" s="36"/>
      <c r="W371" s="36"/>
      <c r="X371" s="36"/>
      <c r="Y371" s="36"/>
      <c r="Z371" s="36"/>
      <c r="AA371" s="36"/>
      <c r="AB371" s="36"/>
      <c r="AC371" s="36"/>
      <c r="AD371" s="36"/>
      <c r="AE371" s="36"/>
      <c r="AR371" s="181" t="s">
        <v>132</v>
      </c>
      <c r="AT371" s="181" t="s">
        <v>128</v>
      </c>
      <c r="AU371" s="181" t="s">
        <v>133</v>
      </c>
      <c r="AY371" s="19" t="s">
        <v>126</v>
      </c>
      <c r="BE371" s="182">
        <f>IF(N371="základní",J371,0)</f>
        <v>0</v>
      </c>
      <c r="BF371" s="182">
        <f>IF(N371="snížená",J371,0)</f>
        <v>0</v>
      </c>
      <c r="BG371" s="182">
        <f>IF(N371="zákl. přenesená",J371,0)</f>
        <v>0</v>
      </c>
      <c r="BH371" s="182">
        <f>IF(N371="sníž. přenesená",J371,0)</f>
        <v>0</v>
      </c>
      <c r="BI371" s="182">
        <f>IF(N371="nulová",J371,0)</f>
        <v>0</v>
      </c>
      <c r="BJ371" s="19" t="s">
        <v>133</v>
      </c>
      <c r="BK371" s="182">
        <f>ROUND(I371*H371,2)</f>
        <v>0</v>
      </c>
      <c r="BL371" s="19" t="s">
        <v>132</v>
      </c>
      <c r="BM371" s="181" t="s">
        <v>644</v>
      </c>
    </row>
    <row r="372" spans="1:65" s="2" customFormat="1" ht="58.5">
      <c r="A372" s="36"/>
      <c r="B372" s="37"/>
      <c r="C372" s="38"/>
      <c r="D372" s="183" t="s">
        <v>140</v>
      </c>
      <c r="E372" s="38"/>
      <c r="F372" s="184" t="s">
        <v>645</v>
      </c>
      <c r="G372" s="38"/>
      <c r="H372" s="38"/>
      <c r="I372" s="185"/>
      <c r="J372" s="38"/>
      <c r="K372" s="38"/>
      <c r="L372" s="41"/>
      <c r="M372" s="186"/>
      <c r="N372" s="187"/>
      <c r="O372" s="66"/>
      <c r="P372" s="66"/>
      <c r="Q372" s="66"/>
      <c r="R372" s="66"/>
      <c r="S372" s="66"/>
      <c r="T372" s="67"/>
      <c r="U372" s="36"/>
      <c r="V372" s="36"/>
      <c r="W372" s="36"/>
      <c r="X372" s="36"/>
      <c r="Y372" s="36"/>
      <c r="Z372" s="36"/>
      <c r="AA372" s="36"/>
      <c r="AB372" s="36"/>
      <c r="AC372" s="36"/>
      <c r="AD372" s="36"/>
      <c r="AE372" s="36"/>
      <c r="AT372" s="19" t="s">
        <v>140</v>
      </c>
      <c r="AU372" s="19" t="s">
        <v>133</v>
      </c>
    </row>
    <row r="373" spans="1:65" s="12" customFormat="1" ht="25.9" customHeight="1">
      <c r="B373" s="154"/>
      <c r="C373" s="155"/>
      <c r="D373" s="156" t="s">
        <v>71</v>
      </c>
      <c r="E373" s="157" t="s">
        <v>646</v>
      </c>
      <c r="F373" s="157" t="s">
        <v>647</v>
      </c>
      <c r="G373" s="155"/>
      <c r="H373" s="155"/>
      <c r="I373" s="158"/>
      <c r="J373" s="159">
        <f>BK373</f>
        <v>0</v>
      </c>
      <c r="K373" s="155"/>
      <c r="L373" s="160"/>
      <c r="M373" s="161"/>
      <c r="N373" s="162"/>
      <c r="O373" s="162"/>
      <c r="P373" s="163">
        <f>P374+P401+P417+P431+P439+P517+P542+P546+P550</f>
        <v>0</v>
      </c>
      <c r="Q373" s="162"/>
      <c r="R373" s="163">
        <f>R374+R401+R417+R431+R439+R517+R542+R546+R550</f>
        <v>0.87623950999999989</v>
      </c>
      <c r="S373" s="162"/>
      <c r="T373" s="164">
        <f>T374+T401+T417+T431+T439+T517+T542+T546+T550</f>
        <v>6.6007999999999997E-2</v>
      </c>
      <c r="AR373" s="165" t="s">
        <v>133</v>
      </c>
      <c r="AT373" s="166" t="s">
        <v>71</v>
      </c>
      <c r="AU373" s="166" t="s">
        <v>72</v>
      </c>
      <c r="AY373" s="165" t="s">
        <v>126</v>
      </c>
      <c r="BK373" s="167">
        <f>BK374+BK401+BK417+BK431+BK439+BK517+BK542+BK546+BK550</f>
        <v>0</v>
      </c>
    </row>
    <row r="374" spans="1:65" s="12" customFormat="1" ht="22.9" customHeight="1">
      <c r="B374" s="154"/>
      <c r="C374" s="155"/>
      <c r="D374" s="156" t="s">
        <v>71</v>
      </c>
      <c r="E374" s="168" t="s">
        <v>648</v>
      </c>
      <c r="F374" s="168" t="s">
        <v>649</v>
      </c>
      <c r="G374" s="155"/>
      <c r="H374" s="155"/>
      <c r="I374" s="158"/>
      <c r="J374" s="169">
        <f>BK374</f>
        <v>0</v>
      </c>
      <c r="K374" s="155"/>
      <c r="L374" s="160"/>
      <c r="M374" s="161"/>
      <c r="N374" s="162"/>
      <c r="O374" s="162"/>
      <c r="P374" s="163">
        <f>SUM(P375:P400)</f>
        <v>0</v>
      </c>
      <c r="Q374" s="162"/>
      <c r="R374" s="163">
        <f>SUM(R375:R400)</f>
        <v>0.17662880000000003</v>
      </c>
      <c r="S374" s="162"/>
      <c r="T374" s="164">
        <f>SUM(T375:T400)</f>
        <v>0</v>
      </c>
      <c r="AR374" s="165" t="s">
        <v>133</v>
      </c>
      <c r="AT374" s="166" t="s">
        <v>71</v>
      </c>
      <c r="AU374" s="166" t="s">
        <v>77</v>
      </c>
      <c r="AY374" s="165" t="s">
        <v>126</v>
      </c>
      <c r="BK374" s="167">
        <f>SUM(BK375:BK400)</f>
        <v>0</v>
      </c>
    </row>
    <row r="375" spans="1:65" s="2" customFormat="1" ht="24">
      <c r="A375" s="36"/>
      <c r="B375" s="37"/>
      <c r="C375" s="170" t="s">
        <v>650</v>
      </c>
      <c r="D375" s="170" t="s">
        <v>128</v>
      </c>
      <c r="E375" s="171" t="s">
        <v>651</v>
      </c>
      <c r="F375" s="172" t="s">
        <v>652</v>
      </c>
      <c r="G375" s="173" t="s">
        <v>137</v>
      </c>
      <c r="H375" s="174">
        <v>5.19</v>
      </c>
      <c r="I375" s="175"/>
      <c r="J375" s="176">
        <f>ROUND(I375*H375,2)</f>
        <v>0</v>
      </c>
      <c r="K375" s="172" t="s">
        <v>138</v>
      </c>
      <c r="L375" s="41"/>
      <c r="M375" s="177" t="s">
        <v>19</v>
      </c>
      <c r="N375" s="178" t="s">
        <v>44</v>
      </c>
      <c r="O375" s="66"/>
      <c r="P375" s="179">
        <f>O375*H375</f>
        <v>0</v>
      </c>
      <c r="Q375" s="179">
        <v>0</v>
      </c>
      <c r="R375" s="179">
        <f>Q375*H375</f>
        <v>0</v>
      </c>
      <c r="S375" s="179">
        <v>0</v>
      </c>
      <c r="T375" s="180">
        <f>S375*H375</f>
        <v>0</v>
      </c>
      <c r="U375" s="36"/>
      <c r="V375" s="36"/>
      <c r="W375" s="36"/>
      <c r="X375" s="36"/>
      <c r="Y375" s="36"/>
      <c r="Z375" s="36"/>
      <c r="AA375" s="36"/>
      <c r="AB375" s="36"/>
      <c r="AC375" s="36"/>
      <c r="AD375" s="36"/>
      <c r="AE375" s="36"/>
      <c r="AR375" s="181" t="s">
        <v>221</v>
      </c>
      <c r="AT375" s="181" t="s">
        <v>128</v>
      </c>
      <c r="AU375" s="181" t="s">
        <v>133</v>
      </c>
      <c r="AY375" s="19" t="s">
        <v>126</v>
      </c>
      <c r="BE375" s="182">
        <f>IF(N375="základní",J375,0)</f>
        <v>0</v>
      </c>
      <c r="BF375" s="182">
        <f>IF(N375="snížená",J375,0)</f>
        <v>0</v>
      </c>
      <c r="BG375" s="182">
        <f>IF(N375="zákl. přenesená",J375,0)</f>
        <v>0</v>
      </c>
      <c r="BH375" s="182">
        <f>IF(N375="sníž. přenesená",J375,0)</f>
        <v>0</v>
      </c>
      <c r="BI375" s="182">
        <f>IF(N375="nulová",J375,0)</f>
        <v>0</v>
      </c>
      <c r="BJ375" s="19" t="s">
        <v>133</v>
      </c>
      <c r="BK375" s="182">
        <f>ROUND(I375*H375,2)</f>
        <v>0</v>
      </c>
      <c r="BL375" s="19" t="s">
        <v>221</v>
      </c>
      <c r="BM375" s="181" t="s">
        <v>653</v>
      </c>
    </row>
    <row r="376" spans="1:65" s="2" customFormat="1" ht="29.25">
      <c r="A376" s="36"/>
      <c r="B376" s="37"/>
      <c r="C376" s="38"/>
      <c r="D376" s="183" t="s">
        <v>140</v>
      </c>
      <c r="E376" s="38"/>
      <c r="F376" s="184" t="s">
        <v>654</v>
      </c>
      <c r="G376" s="38"/>
      <c r="H376" s="38"/>
      <c r="I376" s="185"/>
      <c r="J376" s="38"/>
      <c r="K376" s="38"/>
      <c r="L376" s="41"/>
      <c r="M376" s="186"/>
      <c r="N376" s="187"/>
      <c r="O376" s="66"/>
      <c r="P376" s="66"/>
      <c r="Q376" s="66"/>
      <c r="R376" s="66"/>
      <c r="S376" s="66"/>
      <c r="T376" s="67"/>
      <c r="U376" s="36"/>
      <c r="V376" s="36"/>
      <c r="W376" s="36"/>
      <c r="X376" s="36"/>
      <c r="Y376" s="36"/>
      <c r="Z376" s="36"/>
      <c r="AA376" s="36"/>
      <c r="AB376" s="36"/>
      <c r="AC376" s="36"/>
      <c r="AD376" s="36"/>
      <c r="AE376" s="36"/>
      <c r="AT376" s="19" t="s">
        <v>140</v>
      </c>
      <c r="AU376" s="19" t="s">
        <v>133</v>
      </c>
    </row>
    <row r="377" spans="1:65" s="14" customFormat="1" ht="11.25">
      <c r="B377" s="198"/>
      <c r="C377" s="199"/>
      <c r="D377" s="183" t="s">
        <v>152</v>
      </c>
      <c r="E377" s="200" t="s">
        <v>19</v>
      </c>
      <c r="F377" s="201" t="s">
        <v>655</v>
      </c>
      <c r="G377" s="199"/>
      <c r="H377" s="202">
        <v>4.83</v>
      </c>
      <c r="I377" s="203"/>
      <c r="J377" s="199"/>
      <c r="K377" s="199"/>
      <c r="L377" s="204"/>
      <c r="M377" s="205"/>
      <c r="N377" s="206"/>
      <c r="O377" s="206"/>
      <c r="P377" s="206"/>
      <c r="Q377" s="206"/>
      <c r="R377" s="206"/>
      <c r="S377" s="206"/>
      <c r="T377" s="207"/>
      <c r="AT377" s="208" t="s">
        <v>152</v>
      </c>
      <c r="AU377" s="208" t="s">
        <v>133</v>
      </c>
      <c r="AV377" s="14" t="s">
        <v>133</v>
      </c>
      <c r="AW377" s="14" t="s">
        <v>33</v>
      </c>
      <c r="AX377" s="14" t="s">
        <v>72</v>
      </c>
      <c r="AY377" s="208" t="s">
        <v>126</v>
      </c>
    </row>
    <row r="378" spans="1:65" s="14" customFormat="1" ht="11.25">
      <c r="B378" s="198"/>
      <c r="C378" s="199"/>
      <c r="D378" s="183" t="s">
        <v>152</v>
      </c>
      <c r="E378" s="200" t="s">
        <v>19</v>
      </c>
      <c r="F378" s="201" t="s">
        <v>656</v>
      </c>
      <c r="G378" s="199"/>
      <c r="H378" s="202">
        <v>0.36</v>
      </c>
      <c r="I378" s="203"/>
      <c r="J378" s="199"/>
      <c r="K378" s="199"/>
      <c r="L378" s="204"/>
      <c r="M378" s="205"/>
      <c r="N378" s="206"/>
      <c r="O378" s="206"/>
      <c r="P378" s="206"/>
      <c r="Q378" s="206"/>
      <c r="R378" s="206"/>
      <c r="S378" s="206"/>
      <c r="T378" s="207"/>
      <c r="AT378" s="208" t="s">
        <v>152</v>
      </c>
      <c r="AU378" s="208" t="s">
        <v>133</v>
      </c>
      <c r="AV378" s="14" t="s">
        <v>133</v>
      </c>
      <c r="AW378" s="14" t="s">
        <v>33</v>
      </c>
      <c r="AX378" s="14" t="s">
        <v>72</v>
      </c>
      <c r="AY378" s="208" t="s">
        <v>126</v>
      </c>
    </row>
    <row r="379" spans="1:65" s="15" customFormat="1" ht="11.25">
      <c r="B379" s="209"/>
      <c r="C379" s="210"/>
      <c r="D379" s="183" t="s">
        <v>152</v>
      </c>
      <c r="E379" s="211" t="s">
        <v>19</v>
      </c>
      <c r="F379" s="212" t="s">
        <v>174</v>
      </c>
      <c r="G379" s="210"/>
      <c r="H379" s="213">
        <v>5.19</v>
      </c>
      <c r="I379" s="214"/>
      <c r="J379" s="210"/>
      <c r="K379" s="210"/>
      <c r="L379" s="215"/>
      <c r="M379" s="216"/>
      <c r="N379" s="217"/>
      <c r="O379" s="217"/>
      <c r="P379" s="217"/>
      <c r="Q379" s="217"/>
      <c r="R379" s="217"/>
      <c r="S379" s="217"/>
      <c r="T379" s="218"/>
      <c r="AT379" s="219" t="s">
        <v>152</v>
      </c>
      <c r="AU379" s="219" t="s">
        <v>133</v>
      </c>
      <c r="AV379" s="15" t="s">
        <v>132</v>
      </c>
      <c r="AW379" s="15" t="s">
        <v>33</v>
      </c>
      <c r="AX379" s="15" t="s">
        <v>77</v>
      </c>
      <c r="AY379" s="219" t="s">
        <v>126</v>
      </c>
    </row>
    <row r="380" spans="1:65" s="2" customFormat="1" ht="21.75" customHeight="1">
      <c r="A380" s="36"/>
      <c r="B380" s="37"/>
      <c r="C380" s="170" t="s">
        <v>657</v>
      </c>
      <c r="D380" s="170" t="s">
        <v>128</v>
      </c>
      <c r="E380" s="171" t="s">
        <v>658</v>
      </c>
      <c r="F380" s="172" t="s">
        <v>659</v>
      </c>
      <c r="G380" s="173" t="s">
        <v>137</v>
      </c>
      <c r="H380" s="174">
        <v>14.13</v>
      </c>
      <c r="I380" s="175"/>
      <c r="J380" s="176">
        <f>ROUND(I380*H380,2)</f>
        <v>0</v>
      </c>
      <c r="K380" s="172" t="s">
        <v>138</v>
      </c>
      <c r="L380" s="41"/>
      <c r="M380" s="177" t="s">
        <v>19</v>
      </c>
      <c r="N380" s="178" t="s">
        <v>44</v>
      </c>
      <c r="O380" s="66"/>
      <c r="P380" s="179">
        <f>O380*H380</f>
        <v>0</v>
      </c>
      <c r="Q380" s="179">
        <v>0</v>
      </c>
      <c r="R380" s="179">
        <f>Q380*H380</f>
        <v>0</v>
      </c>
      <c r="S380" s="179">
        <v>0</v>
      </c>
      <c r="T380" s="180">
        <f>S380*H380</f>
        <v>0</v>
      </c>
      <c r="U380" s="36"/>
      <c r="V380" s="36"/>
      <c r="W380" s="36"/>
      <c r="X380" s="36"/>
      <c r="Y380" s="36"/>
      <c r="Z380" s="36"/>
      <c r="AA380" s="36"/>
      <c r="AB380" s="36"/>
      <c r="AC380" s="36"/>
      <c r="AD380" s="36"/>
      <c r="AE380" s="36"/>
      <c r="AR380" s="181" t="s">
        <v>221</v>
      </c>
      <c r="AT380" s="181" t="s">
        <v>128</v>
      </c>
      <c r="AU380" s="181" t="s">
        <v>133</v>
      </c>
      <c r="AY380" s="19" t="s">
        <v>126</v>
      </c>
      <c r="BE380" s="182">
        <f>IF(N380="základní",J380,0)</f>
        <v>0</v>
      </c>
      <c r="BF380" s="182">
        <f>IF(N380="snížená",J380,0)</f>
        <v>0</v>
      </c>
      <c r="BG380" s="182">
        <f>IF(N380="zákl. přenesená",J380,0)</f>
        <v>0</v>
      </c>
      <c r="BH380" s="182">
        <f>IF(N380="sníž. přenesená",J380,0)</f>
        <v>0</v>
      </c>
      <c r="BI380" s="182">
        <f>IF(N380="nulová",J380,0)</f>
        <v>0</v>
      </c>
      <c r="BJ380" s="19" t="s">
        <v>133</v>
      </c>
      <c r="BK380" s="182">
        <f>ROUND(I380*H380,2)</f>
        <v>0</v>
      </c>
      <c r="BL380" s="19" t="s">
        <v>221</v>
      </c>
      <c r="BM380" s="181" t="s">
        <v>660</v>
      </c>
    </row>
    <row r="381" spans="1:65" s="2" customFormat="1" ht="29.25">
      <c r="A381" s="36"/>
      <c r="B381" s="37"/>
      <c r="C381" s="38"/>
      <c r="D381" s="183" t="s">
        <v>140</v>
      </c>
      <c r="E381" s="38"/>
      <c r="F381" s="184" t="s">
        <v>654</v>
      </c>
      <c r="G381" s="38"/>
      <c r="H381" s="38"/>
      <c r="I381" s="185"/>
      <c r="J381" s="38"/>
      <c r="K381" s="38"/>
      <c r="L381" s="41"/>
      <c r="M381" s="186"/>
      <c r="N381" s="187"/>
      <c r="O381" s="66"/>
      <c r="P381" s="66"/>
      <c r="Q381" s="66"/>
      <c r="R381" s="66"/>
      <c r="S381" s="66"/>
      <c r="T381" s="67"/>
      <c r="U381" s="36"/>
      <c r="V381" s="36"/>
      <c r="W381" s="36"/>
      <c r="X381" s="36"/>
      <c r="Y381" s="36"/>
      <c r="Z381" s="36"/>
      <c r="AA381" s="36"/>
      <c r="AB381" s="36"/>
      <c r="AC381" s="36"/>
      <c r="AD381" s="36"/>
      <c r="AE381" s="36"/>
      <c r="AT381" s="19" t="s">
        <v>140</v>
      </c>
      <c r="AU381" s="19" t="s">
        <v>133</v>
      </c>
    </row>
    <row r="382" spans="1:65" s="14" customFormat="1" ht="11.25">
      <c r="B382" s="198"/>
      <c r="C382" s="199"/>
      <c r="D382" s="183" t="s">
        <v>152</v>
      </c>
      <c r="E382" s="200" t="s">
        <v>19</v>
      </c>
      <c r="F382" s="201" t="s">
        <v>661</v>
      </c>
      <c r="G382" s="199"/>
      <c r="H382" s="202">
        <v>5.04</v>
      </c>
      <c r="I382" s="203"/>
      <c r="J382" s="199"/>
      <c r="K382" s="199"/>
      <c r="L382" s="204"/>
      <c r="M382" s="205"/>
      <c r="N382" s="206"/>
      <c r="O382" s="206"/>
      <c r="P382" s="206"/>
      <c r="Q382" s="206"/>
      <c r="R382" s="206"/>
      <c r="S382" s="206"/>
      <c r="T382" s="207"/>
      <c r="AT382" s="208" t="s">
        <v>152</v>
      </c>
      <c r="AU382" s="208" t="s">
        <v>133</v>
      </c>
      <c r="AV382" s="14" t="s">
        <v>133</v>
      </c>
      <c r="AW382" s="14" t="s">
        <v>33</v>
      </c>
      <c r="AX382" s="14" t="s">
        <v>72</v>
      </c>
      <c r="AY382" s="208" t="s">
        <v>126</v>
      </c>
    </row>
    <row r="383" spans="1:65" s="14" customFormat="1" ht="11.25">
      <c r="B383" s="198"/>
      <c r="C383" s="199"/>
      <c r="D383" s="183" t="s">
        <v>152</v>
      </c>
      <c r="E383" s="200" t="s">
        <v>19</v>
      </c>
      <c r="F383" s="201" t="s">
        <v>662</v>
      </c>
      <c r="G383" s="199"/>
      <c r="H383" s="202">
        <v>2.76</v>
      </c>
      <c r="I383" s="203"/>
      <c r="J383" s="199"/>
      <c r="K383" s="199"/>
      <c r="L383" s="204"/>
      <c r="M383" s="205"/>
      <c r="N383" s="206"/>
      <c r="O383" s="206"/>
      <c r="P383" s="206"/>
      <c r="Q383" s="206"/>
      <c r="R383" s="206"/>
      <c r="S383" s="206"/>
      <c r="T383" s="207"/>
      <c r="AT383" s="208" t="s">
        <v>152</v>
      </c>
      <c r="AU383" s="208" t="s">
        <v>133</v>
      </c>
      <c r="AV383" s="14" t="s">
        <v>133</v>
      </c>
      <c r="AW383" s="14" t="s">
        <v>33</v>
      </c>
      <c r="AX383" s="14" t="s">
        <v>72</v>
      </c>
      <c r="AY383" s="208" t="s">
        <v>126</v>
      </c>
    </row>
    <row r="384" spans="1:65" s="14" customFormat="1" ht="11.25">
      <c r="B384" s="198"/>
      <c r="C384" s="199"/>
      <c r="D384" s="183" t="s">
        <v>152</v>
      </c>
      <c r="E384" s="200" t="s">
        <v>19</v>
      </c>
      <c r="F384" s="201" t="s">
        <v>663</v>
      </c>
      <c r="G384" s="199"/>
      <c r="H384" s="202">
        <v>4.83</v>
      </c>
      <c r="I384" s="203"/>
      <c r="J384" s="199"/>
      <c r="K384" s="199"/>
      <c r="L384" s="204"/>
      <c r="M384" s="205"/>
      <c r="N384" s="206"/>
      <c r="O384" s="206"/>
      <c r="P384" s="206"/>
      <c r="Q384" s="206"/>
      <c r="R384" s="206"/>
      <c r="S384" s="206"/>
      <c r="T384" s="207"/>
      <c r="AT384" s="208" t="s">
        <v>152</v>
      </c>
      <c r="AU384" s="208" t="s">
        <v>133</v>
      </c>
      <c r="AV384" s="14" t="s">
        <v>133</v>
      </c>
      <c r="AW384" s="14" t="s">
        <v>33</v>
      </c>
      <c r="AX384" s="14" t="s">
        <v>72</v>
      </c>
      <c r="AY384" s="208" t="s">
        <v>126</v>
      </c>
    </row>
    <row r="385" spans="1:65" s="14" customFormat="1" ht="11.25">
      <c r="B385" s="198"/>
      <c r="C385" s="199"/>
      <c r="D385" s="183" t="s">
        <v>152</v>
      </c>
      <c r="E385" s="200" t="s">
        <v>19</v>
      </c>
      <c r="F385" s="201" t="s">
        <v>290</v>
      </c>
      <c r="G385" s="199"/>
      <c r="H385" s="202">
        <v>1.5</v>
      </c>
      <c r="I385" s="203"/>
      <c r="J385" s="199"/>
      <c r="K385" s="199"/>
      <c r="L385" s="204"/>
      <c r="M385" s="205"/>
      <c r="N385" s="206"/>
      <c r="O385" s="206"/>
      <c r="P385" s="206"/>
      <c r="Q385" s="206"/>
      <c r="R385" s="206"/>
      <c r="S385" s="206"/>
      <c r="T385" s="207"/>
      <c r="AT385" s="208" t="s">
        <v>152</v>
      </c>
      <c r="AU385" s="208" t="s">
        <v>133</v>
      </c>
      <c r="AV385" s="14" t="s">
        <v>133</v>
      </c>
      <c r="AW385" s="14" t="s">
        <v>33</v>
      </c>
      <c r="AX385" s="14" t="s">
        <v>72</v>
      </c>
      <c r="AY385" s="208" t="s">
        <v>126</v>
      </c>
    </row>
    <row r="386" spans="1:65" s="15" customFormat="1" ht="11.25">
      <c r="B386" s="209"/>
      <c r="C386" s="210"/>
      <c r="D386" s="183" t="s">
        <v>152</v>
      </c>
      <c r="E386" s="211" t="s">
        <v>19</v>
      </c>
      <c r="F386" s="212" t="s">
        <v>174</v>
      </c>
      <c r="G386" s="210"/>
      <c r="H386" s="213">
        <v>14.129999999999999</v>
      </c>
      <c r="I386" s="214"/>
      <c r="J386" s="210"/>
      <c r="K386" s="210"/>
      <c r="L386" s="215"/>
      <c r="M386" s="216"/>
      <c r="N386" s="217"/>
      <c r="O386" s="217"/>
      <c r="P386" s="217"/>
      <c r="Q386" s="217"/>
      <c r="R386" s="217"/>
      <c r="S386" s="217"/>
      <c r="T386" s="218"/>
      <c r="AT386" s="219" t="s">
        <v>152</v>
      </c>
      <c r="AU386" s="219" t="s">
        <v>133</v>
      </c>
      <c r="AV386" s="15" t="s">
        <v>132</v>
      </c>
      <c r="AW386" s="15" t="s">
        <v>33</v>
      </c>
      <c r="AX386" s="15" t="s">
        <v>77</v>
      </c>
      <c r="AY386" s="219" t="s">
        <v>126</v>
      </c>
    </row>
    <row r="387" spans="1:65" s="2" customFormat="1" ht="16.5" customHeight="1">
      <c r="A387" s="36"/>
      <c r="B387" s="37"/>
      <c r="C387" s="220" t="s">
        <v>664</v>
      </c>
      <c r="D387" s="220" t="s">
        <v>216</v>
      </c>
      <c r="E387" s="221" t="s">
        <v>665</v>
      </c>
      <c r="F387" s="222" t="s">
        <v>666</v>
      </c>
      <c r="G387" s="223" t="s">
        <v>206</v>
      </c>
      <c r="H387" s="224">
        <v>8.0000000000000002E-3</v>
      </c>
      <c r="I387" s="225"/>
      <c r="J387" s="226">
        <f>ROUND(I387*H387,2)</f>
        <v>0</v>
      </c>
      <c r="K387" s="222" t="s">
        <v>138</v>
      </c>
      <c r="L387" s="227"/>
      <c r="M387" s="228" t="s">
        <v>19</v>
      </c>
      <c r="N387" s="229" t="s">
        <v>44</v>
      </c>
      <c r="O387" s="66"/>
      <c r="P387" s="179">
        <f>O387*H387</f>
        <v>0</v>
      </c>
      <c r="Q387" s="179">
        <v>1</v>
      </c>
      <c r="R387" s="179">
        <f>Q387*H387</f>
        <v>8.0000000000000002E-3</v>
      </c>
      <c r="S387" s="179">
        <v>0</v>
      </c>
      <c r="T387" s="180">
        <f>S387*H387</f>
        <v>0</v>
      </c>
      <c r="U387" s="36"/>
      <c r="V387" s="36"/>
      <c r="W387" s="36"/>
      <c r="X387" s="36"/>
      <c r="Y387" s="36"/>
      <c r="Z387" s="36"/>
      <c r="AA387" s="36"/>
      <c r="AB387" s="36"/>
      <c r="AC387" s="36"/>
      <c r="AD387" s="36"/>
      <c r="AE387" s="36"/>
      <c r="AR387" s="181" t="s">
        <v>326</v>
      </c>
      <c r="AT387" s="181" t="s">
        <v>216</v>
      </c>
      <c r="AU387" s="181" t="s">
        <v>133</v>
      </c>
      <c r="AY387" s="19" t="s">
        <v>126</v>
      </c>
      <c r="BE387" s="182">
        <f>IF(N387="základní",J387,0)</f>
        <v>0</v>
      </c>
      <c r="BF387" s="182">
        <f>IF(N387="snížená",J387,0)</f>
        <v>0</v>
      </c>
      <c r="BG387" s="182">
        <f>IF(N387="zákl. přenesená",J387,0)</f>
        <v>0</v>
      </c>
      <c r="BH387" s="182">
        <f>IF(N387="sníž. přenesená",J387,0)</f>
        <v>0</v>
      </c>
      <c r="BI387" s="182">
        <f>IF(N387="nulová",J387,0)</f>
        <v>0</v>
      </c>
      <c r="BJ387" s="19" t="s">
        <v>133</v>
      </c>
      <c r="BK387" s="182">
        <f>ROUND(I387*H387,2)</f>
        <v>0</v>
      </c>
      <c r="BL387" s="19" t="s">
        <v>221</v>
      </c>
      <c r="BM387" s="181" t="s">
        <v>667</v>
      </c>
    </row>
    <row r="388" spans="1:65" s="14" customFormat="1" ht="11.25">
      <c r="B388" s="198"/>
      <c r="C388" s="199"/>
      <c r="D388" s="183" t="s">
        <v>152</v>
      </c>
      <c r="E388" s="200" t="s">
        <v>19</v>
      </c>
      <c r="F388" s="201" t="s">
        <v>668</v>
      </c>
      <c r="G388" s="199"/>
      <c r="H388" s="202">
        <v>19.32</v>
      </c>
      <c r="I388" s="203"/>
      <c r="J388" s="199"/>
      <c r="K388" s="199"/>
      <c r="L388" s="204"/>
      <c r="M388" s="205"/>
      <c r="N388" s="206"/>
      <c r="O388" s="206"/>
      <c r="P388" s="206"/>
      <c r="Q388" s="206"/>
      <c r="R388" s="206"/>
      <c r="S388" s="206"/>
      <c r="T388" s="207"/>
      <c r="AT388" s="208" t="s">
        <v>152</v>
      </c>
      <c r="AU388" s="208" t="s">
        <v>133</v>
      </c>
      <c r="AV388" s="14" t="s">
        <v>133</v>
      </c>
      <c r="AW388" s="14" t="s">
        <v>33</v>
      </c>
      <c r="AX388" s="14" t="s">
        <v>77</v>
      </c>
      <c r="AY388" s="208" t="s">
        <v>126</v>
      </c>
    </row>
    <row r="389" spans="1:65" s="14" customFormat="1" ht="11.25">
      <c r="B389" s="198"/>
      <c r="C389" s="199"/>
      <c r="D389" s="183" t="s">
        <v>152</v>
      </c>
      <c r="E389" s="199"/>
      <c r="F389" s="201" t="s">
        <v>669</v>
      </c>
      <c r="G389" s="199"/>
      <c r="H389" s="202">
        <v>8.0000000000000002E-3</v>
      </c>
      <c r="I389" s="203"/>
      <c r="J389" s="199"/>
      <c r="K389" s="199"/>
      <c r="L389" s="204"/>
      <c r="M389" s="205"/>
      <c r="N389" s="206"/>
      <c r="O389" s="206"/>
      <c r="P389" s="206"/>
      <c r="Q389" s="206"/>
      <c r="R389" s="206"/>
      <c r="S389" s="206"/>
      <c r="T389" s="207"/>
      <c r="AT389" s="208" t="s">
        <v>152</v>
      </c>
      <c r="AU389" s="208" t="s">
        <v>133</v>
      </c>
      <c r="AV389" s="14" t="s">
        <v>133</v>
      </c>
      <c r="AW389" s="14" t="s">
        <v>4</v>
      </c>
      <c r="AX389" s="14" t="s">
        <v>77</v>
      </c>
      <c r="AY389" s="208" t="s">
        <v>126</v>
      </c>
    </row>
    <row r="390" spans="1:65" s="2" customFormat="1" ht="16.5" customHeight="1">
      <c r="A390" s="36"/>
      <c r="B390" s="37"/>
      <c r="C390" s="170" t="s">
        <v>670</v>
      </c>
      <c r="D390" s="170" t="s">
        <v>128</v>
      </c>
      <c r="E390" s="171" t="s">
        <v>671</v>
      </c>
      <c r="F390" s="172" t="s">
        <v>672</v>
      </c>
      <c r="G390" s="173" t="s">
        <v>137</v>
      </c>
      <c r="H390" s="174">
        <v>10.38</v>
      </c>
      <c r="I390" s="175"/>
      <c r="J390" s="176">
        <f>ROUND(I390*H390,2)</f>
        <v>0</v>
      </c>
      <c r="K390" s="172" t="s">
        <v>138</v>
      </c>
      <c r="L390" s="41"/>
      <c r="M390" s="177" t="s">
        <v>19</v>
      </c>
      <c r="N390" s="178" t="s">
        <v>44</v>
      </c>
      <c r="O390" s="66"/>
      <c r="P390" s="179">
        <f>O390*H390</f>
        <v>0</v>
      </c>
      <c r="Q390" s="179">
        <v>4.0000000000000002E-4</v>
      </c>
      <c r="R390" s="179">
        <f>Q390*H390</f>
        <v>4.1520000000000003E-3</v>
      </c>
      <c r="S390" s="179">
        <v>0</v>
      </c>
      <c r="T390" s="180">
        <f>S390*H390</f>
        <v>0</v>
      </c>
      <c r="U390" s="36"/>
      <c r="V390" s="36"/>
      <c r="W390" s="36"/>
      <c r="X390" s="36"/>
      <c r="Y390" s="36"/>
      <c r="Z390" s="36"/>
      <c r="AA390" s="36"/>
      <c r="AB390" s="36"/>
      <c r="AC390" s="36"/>
      <c r="AD390" s="36"/>
      <c r="AE390" s="36"/>
      <c r="AR390" s="181" t="s">
        <v>221</v>
      </c>
      <c r="AT390" s="181" t="s">
        <v>128</v>
      </c>
      <c r="AU390" s="181" t="s">
        <v>133</v>
      </c>
      <c r="AY390" s="19" t="s">
        <v>126</v>
      </c>
      <c r="BE390" s="182">
        <f>IF(N390="základní",J390,0)</f>
        <v>0</v>
      </c>
      <c r="BF390" s="182">
        <f>IF(N390="snížená",J390,0)</f>
        <v>0</v>
      </c>
      <c r="BG390" s="182">
        <f>IF(N390="zákl. přenesená",J390,0)</f>
        <v>0</v>
      </c>
      <c r="BH390" s="182">
        <f>IF(N390="sníž. přenesená",J390,0)</f>
        <v>0</v>
      </c>
      <c r="BI390" s="182">
        <f>IF(N390="nulová",J390,0)</f>
        <v>0</v>
      </c>
      <c r="BJ390" s="19" t="s">
        <v>133</v>
      </c>
      <c r="BK390" s="182">
        <f>ROUND(I390*H390,2)</f>
        <v>0</v>
      </c>
      <c r="BL390" s="19" t="s">
        <v>221</v>
      </c>
      <c r="BM390" s="181" t="s">
        <v>673</v>
      </c>
    </row>
    <row r="391" spans="1:65" s="2" customFormat="1" ht="29.25">
      <c r="A391" s="36"/>
      <c r="B391" s="37"/>
      <c r="C391" s="38"/>
      <c r="D391" s="183" t="s">
        <v>140</v>
      </c>
      <c r="E391" s="38"/>
      <c r="F391" s="184" t="s">
        <v>674</v>
      </c>
      <c r="G391" s="38"/>
      <c r="H391" s="38"/>
      <c r="I391" s="185"/>
      <c r="J391" s="38"/>
      <c r="K391" s="38"/>
      <c r="L391" s="41"/>
      <c r="M391" s="186"/>
      <c r="N391" s="187"/>
      <c r="O391" s="66"/>
      <c r="P391" s="66"/>
      <c r="Q391" s="66"/>
      <c r="R391" s="66"/>
      <c r="S391" s="66"/>
      <c r="T391" s="67"/>
      <c r="U391" s="36"/>
      <c r="V391" s="36"/>
      <c r="W391" s="36"/>
      <c r="X391" s="36"/>
      <c r="Y391" s="36"/>
      <c r="Z391" s="36"/>
      <c r="AA391" s="36"/>
      <c r="AB391" s="36"/>
      <c r="AC391" s="36"/>
      <c r="AD391" s="36"/>
      <c r="AE391" s="36"/>
      <c r="AT391" s="19" t="s">
        <v>140</v>
      </c>
      <c r="AU391" s="19" t="s">
        <v>133</v>
      </c>
    </row>
    <row r="392" spans="1:65" s="13" customFormat="1" ht="11.25">
      <c r="B392" s="188"/>
      <c r="C392" s="189"/>
      <c r="D392" s="183" t="s">
        <v>152</v>
      </c>
      <c r="E392" s="190" t="s">
        <v>19</v>
      </c>
      <c r="F392" s="191" t="s">
        <v>675</v>
      </c>
      <c r="G392" s="189"/>
      <c r="H392" s="190" t="s">
        <v>19</v>
      </c>
      <c r="I392" s="192"/>
      <c r="J392" s="189"/>
      <c r="K392" s="189"/>
      <c r="L392" s="193"/>
      <c r="M392" s="194"/>
      <c r="N392" s="195"/>
      <c r="O392" s="195"/>
      <c r="P392" s="195"/>
      <c r="Q392" s="195"/>
      <c r="R392" s="195"/>
      <c r="S392" s="195"/>
      <c r="T392" s="196"/>
      <c r="AT392" s="197" t="s">
        <v>152</v>
      </c>
      <c r="AU392" s="197" t="s">
        <v>133</v>
      </c>
      <c r="AV392" s="13" t="s">
        <v>77</v>
      </c>
      <c r="AW392" s="13" t="s">
        <v>33</v>
      </c>
      <c r="AX392" s="13" t="s">
        <v>72</v>
      </c>
      <c r="AY392" s="197" t="s">
        <v>126</v>
      </c>
    </row>
    <row r="393" spans="1:65" s="14" customFormat="1" ht="11.25">
      <c r="B393" s="198"/>
      <c r="C393" s="199"/>
      <c r="D393" s="183" t="s">
        <v>152</v>
      </c>
      <c r="E393" s="200" t="s">
        <v>19</v>
      </c>
      <c r="F393" s="201" t="s">
        <v>676</v>
      </c>
      <c r="G393" s="199"/>
      <c r="H393" s="202">
        <v>10.38</v>
      </c>
      <c r="I393" s="203"/>
      <c r="J393" s="199"/>
      <c r="K393" s="199"/>
      <c r="L393" s="204"/>
      <c r="M393" s="205"/>
      <c r="N393" s="206"/>
      <c r="O393" s="206"/>
      <c r="P393" s="206"/>
      <c r="Q393" s="206"/>
      <c r="R393" s="206"/>
      <c r="S393" s="206"/>
      <c r="T393" s="207"/>
      <c r="AT393" s="208" t="s">
        <v>152</v>
      </c>
      <c r="AU393" s="208" t="s">
        <v>133</v>
      </c>
      <c r="AV393" s="14" t="s">
        <v>133</v>
      </c>
      <c r="AW393" s="14" t="s">
        <v>33</v>
      </c>
      <c r="AX393" s="14" t="s">
        <v>77</v>
      </c>
      <c r="AY393" s="208" t="s">
        <v>126</v>
      </c>
    </row>
    <row r="394" spans="1:65" s="2" customFormat="1" ht="16.5" customHeight="1">
      <c r="A394" s="36"/>
      <c r="B394" s="37"/>
      <c r="C394" s="170" t="s">
        <v>677</v>
      </c>
      <c r="D394" s="170" t="s">
        <v>128</v>
      </c>
      <c r="E394" s="171" t="s">
        <v>678</v>
      </c>
      <c r="F394" s="172" t="s">
        <v>679</v>
      </c>
      <c r="G394" s="173" t="s">
        <v>137</v>
      </c>
      <c r="H394" s="174">
        <v>14.13</v>
      </c>
      <c r="I394" s="175"/>
      <c r="J394" s="176">
        <f>ROUND(I394*H394,2)</f>
        <v>0</v>
      </c>
      <c r="K394" s="172" t="s">
        <v>138</v>
      </c>
      <c r="L394" s="41"/>
      <c r="M394" s="177" t="s">
        <v>19</v>
      </c>
      <c r="N394" s="178" t="s">
        <v>44</v>
      </c>
      <c r="O394" s="66"/>
      <c r="P394" s="179">
        <f>O394*H394</f>
        <v>0</v>
      </c>
      <c r="Q394" s="179">
        <v>4.0000000000000002E-4</v>
      </c>
      <c r="R394" s="179">
        <f>Q394*H394</f>
        <v>5.6520000000000008E-3</v>
      </c>
      <c r="S394" s="179">
        <v>0</v>
      </c>
      <c r="T394" s="180">
        <f>S394*H394</f>
        <v>0</v>
      </c>
      <c r="U394" s="36"/>
      <c r="V394" s="36"/>
      <c r="W394" s="36"/>
      <c r="X394" s="36"/>
      <c r="Y394" s="36"/>
      <c r="Z394" s="36"/>
      <c r="AA394" s="36"/>
      <c r="AB394" s="36"/>
      <c r="AC394" s="36"/>
      <c r="AD394" s="36"/>
      <c r="AE394" s="36"/>
      <c r="AR394" s="181" t="s">
        <v>221</v>
      </c>
      <c r="AT394" s="181" t="s">
        <v>128</v>
      </c>
      <c r="AU394" s="181" t="s">
        <v>133</v>
      </c>
      <c r="AY394" s="19" t="s">
        <v>126</v>
      </c>
      <c r="BE394" s="182">
        <f>IF(N394="základní",J394,0)</f>
        <v>0</v>
      </c>
      <c r="BF394" s="182">
        <f>IF(N394="snížená",J394,0)</f>
        <v>0</v>
      </c>
      <c r="BG394" s="182">
        <f>IF(N394="zákl. přenesená",J394,0)</f>
        <v>0</v>
      </c>
      <c r="BH394" s="182">
        <f>IF(N394="sníž. přenesená",J394,0)</f>
        <v>0</v>
      </c>
      <c r="BI394" s="182">
        <f>IF(N394="nulová",J394,0)</f>
        <v>0</v>
      </c>
      <c r="BJ394" s="19" t="s">
        <v>133</v>
      </c>
      <c r="BK394" s="182">
        <f>ROUND(I394*H394,2)</f>
        <v>0</v>
      </c>
      <c r="BL394" s="19" t="s">
        <v>221</v>
      </c>
      <c r="BM394" s="181" t="s">
        <v>680</v>
      </c>
    </row>
    <row r="395" spans="1:65" s="2" customFormat="1" ht="29.25">
      <c r="A395" s="36"/>
      <c r="B395" s="37"/>
      <c r="C395" s="38"/>
      <c r="D395" s="183" t="s">
        <v>140</v>
      </c>
      <c r="E395" s="38"/>
      <c r="F395" s="184" t="s">
        <v>674</v>
      </c>
      <c r="G395" s="38"/>
      <c r="H395" s="38"/>
      <c r="I395" s="185"/>
      <c r="J395" s="38"/>
      <c r="K395" s="38"/>
      <c r="L395" s="41"/>
      <c r="M395" s="186"/>
      <c r="N395" s="187"/>
      <c r="O395" s="66"/>
      <c r="P395" s="66"/>
      <c r="Q395" s="66"/>
      <c r="R395" s="66"/>
      <c r="S395" s="66"/>
      <c r="T395" s="67"/>
      <c r="U395" s="36"/>
      <c r="V395" s="36"/>
      <c r="W395" s="36"/>
      <c r="X395" s="36"/>
      <c r="Y395" s="36"/>
      <c r="Z395" s="36"/>
      <c r="AA395" s="36"/>
      <c r="AB395" s="36"/>
      <c r="AC395" s="36"/>
      <c r="AD395" s="36"/>
      <c r="AE395" s="36"/>
      <c r="AT395" s="19" t="s">
        <v>140</v>
      </c>
      <c r="AU395" s="19" t="s">
        <v>133</v>
      </c>
    </row>
    <row r="396" spans="1:65" s="2" customFormat="1" ht="24">
      <c r="A396" s="36"/>
      <c r="B396" s="37"/>
      <c r="C396" s="220" t="s">
        <v>681</v>
      </c>
      <c r="D396" s="220" t="s">
        <v>216</v>
      </c>
      <c r="E396" s="221" t="s">
        <v>682</v>
      </c>
      <c r="F396" s="222" t="s">
        <v>683</v>
      </c>
      <c r="G396" s="223" t="s">
        <v>137</v>
      </c>
      <c r="H396" s="224">
        <v>29.411999999999999</v>
      </c>
      <c r="I396" s="225"/>
      <c r="J396" s="226">
        <f>ROUND(I396*H396,2)</f>
        <v>0</v>
      </c>
      <c r="K396" s="222" t="s">
        <v>138</v>
      </c>
      <c r="L396" s="227"/>
      <c r="M396" s="228" t="s">
        <v>19</v>
      </c>
      <c r="N396" s="229" t="s">
        <v>44</v>
      </c>
      <c r="O396" s="66"/>
      <c r="P396" s="179">
        <f>O396*H396</f>
        <v>0</v>
      </c>
      <c r="Q396" s="179">
        <v>5.4000000000000003E-3</v>
      </c>
      <c r="R396" s="179">
        <f>Q396*H396</f>
        <v>0.15882480000000002</v>
      </c>
      <c r="S396" s="179">
        <v>0</v>
      </c>
      <c r="T396" s="180">
        <f>S396*H396</f>
        <v>0</v>
      </c>
      <c r="U396" s="36"/>
      <c r="V396" s="36"/>
      <c r="W396" s="36"/>
      <c r="X396" s="36"/>
      <c r="Y396" s="36"/>
      <c r="Z396" s="36"/>
      <c r="AA396" s="36"/>
      <c r="AB396" s="36"/>
      <c r="AC396" s="36"/>
      <c r="AD396" s="36"/>
      <c r="AE396" s="36"/>
      <c r="AR396" s="181" t="s">
        <v>326</v>
      </c>
      <c r="AT396" s="181" t="s">
        <v>216</v>
      </c>
      <c r="AU396" s="181" t="s">
        <v>133</v>
      </c>
      <c r="AY396" s="19" t="s">
        <v>126</v>
      </c>
      <c r="BE396" s="182">
        <f>IF(N396="základní",J396,0)</f>
        <v>0</v>
      </c>
      <c r="BF396" s="182">
        <f>IF(N396="snížená",J396,0)</f>
        <v>0</v>
      </c>
      <c r="BG396" s="182">
        <f>IF(N396="zákl. přenesená",J396,0)</f>
        <v>0</v>
      </c>
      <c r="BH396" s="182">
        <f>IF(N396="sníž. přenesená",J396,0)</f>
        <v>0</v>
      </c>
      <c r="BI396" s="182">
        <f>IF(N396="nulová",J396,0)</f>
        <v>0</v>
      </c>
      <c r="BJ396" s="19" t="s">
        <v>133</v>
      </c>
      <c r="BK396" s="182">
        <f>ROUND(I396*H396,2)</f>
        <v>0</v>
      </c>
      <c r="BL396" s="19" t="s">
        <v>221</v>
      </c>
      <c r="BM396" s="181" t="s">
        <v>684</v>
      </c>
    </row>
    <row r="397" spans="1:65" s="14" customFormat="1" ht="11.25">
      <c r="B397" s="198"/>
      <c r="C397" s="199"/>
      <c r="D397" s="183" t="s">
        <v>152</v>
      </c>
      <c r="E397" s="200" t="s">
        <v>19</v>
      </c>
      <c r="F397" s="201" t="s">
        <v>685</v>
      </c>
      <c r="G397" s="199"/>
      <c r="H397" s="202">
        <v>24.51</v>
      </c>
      <c r="I397" s="203"/>
      <c r="J397" s="199"/>
      <c r="K397" s="199"/>
      <c r="L397" s="204"/>
      <c r="M397" s="205"/>
      <c r="N397" s="206"/>
      <c r="O397" s="206"/>
      <c r="P397" s="206"/>
      <c r="Q397" s="206"/>
      <c r="R397" s="206"/>
      <c r="S397" s="206"/>
      <c r="T397" s="207"/>
      <c r="AT397" s="208" t="s">
        <v>152</v>
      </c>
      <c r="AU397" s="208" t="s">
        <v>133</v>
      </c>
      <c r="AV397" s="14" t="s">
        <v>133</v>
      </c>
      <c r="AW397" s="14" t="s">
        <v>33</v>
      </c>
      <c r="AX397" s="14" t="s">
        <v>77</v>
      </c>
      <c r="AY397" s="208" t="s">
        <v>126</v>
      </c>
    </row>
    <row r="398" spans="1:65" s="14" customFormat="1" ht="11.25">
      <c r="B398" s="198"/>
      <c r="C398" s="199"/>
      <c r="D398" s="183" t="s">
        <v>152</v>
      </c>
      <c r="E398" s="199"/>
      <c r="F398" s="201" t="s">
        <v>686</v>
      </c>
      <c r="G398" s="199"/>
      <c r="H398" s="202">
        <v>29.411999999999999</v>
      </c>
      <c r="I398" s="203"/>
      <c r="J398" s="199"/>
      <c r="K398" s="199"/>
      <c r="L398" s="204"/>
      <c r="M398" s="205"/>
      <c r="N398" s="206"/>
      <c r="O398" s="206"/>
      <c r="P398" s="206"/>
      <c r="Q398" s="206"/>
      <c r="R398" s="206"/>
      <c r="S398" s="206"/>
      <c r="T398" s="207"/>
      <c r="AT398" s="208" t="s">
        <v>152</v>
      </c>
      <c r="AU398" s="208" t="s">
        <v>133</v>
      </c>
      <c r="AV398" s="14" t="s">
        <v>133</v>
      </c>
      <c r="AW398" s="14" t="s">
        <v>4</v>
      </c>
      <c r="AX398" s="14" t="s">
        <v>77</v>
      </c>
      <c r="AY398" s="208" t="s">
        <v>126</v>
      </c>
    </row>
    <row r="399" spans="1:65" s="2" customFormat="1" ht="24">
      <c r="A399" s="36"/>
      <c r="B399" s="37"/>
      <c r="C399" s="170" t="s">
        <v>687</v>
      </c>
      <c r="D399" s="170" t="s">
        <v>128</v>
      </c>
      <c r="E399" s="171" t="s">
        <v>688</v>
      </c>
      <c r="F399" s="172" t="s">
        <v>689</v>
      </c>
      <c r="G399" s="173" t="s">
        <v>690</v>
      </c>
      <c r="H399" s="230"/>
      <c r="I399" s="175"/>
      <c r="J399" s="176">
        <f>ROUND(I399*H399,2)</f>
        <v>0</v>
      </c>
      <c r="K399" s="172" t="s">
        <v>138</v>
      </c>
      <c r="L399" s="41"/>
      <c r="M399" s="177" t="s">
        <v>19</v>
      </c>
      <c r="N399" s="178" t="s">
        <v>44</v>
      </c>
      <c r="O399" s="66"/>
      <c r="P399" s="179">
        <f>O399*H399</f>
        <v>0</v>
      </c>
      <c r="Q399" s="179">
        <v>0</v>
      </c>
      <c r="R399" s="179">
        <f>Q399*H399</f>
        <v>0</v>
      </c>
      <c r="S399" s="179">
        <v>0</v>
      </c>
      <c r="T399" s="180">
        <f>S399*H399</f>
        <v>0</v>
      </c>
      <c r="U399" s="36"/>
      <c r="V399" s="36"/>
      <c r="W399" s="36"/>
      <c r="X399" s="36"/>
      <c r="Y399" s="36"/>
      <c r="Z399" s="36"/>
      <c r="AA399" s="36"/>
      <c r="AB399" s="36"/>
      <c r="AC399" s="36"/>
      <c r="AD399" s="36"/>
      <c r="AE399" s="36"/>
      <c r="AR399" s="181" t="s">
        <v>221</v>
      </c>
      <c r="AT399" s="181" t="s">
        <v>128</v>
      </c>
      <c r="AU399" s="181" t="s">
        <v>133</v>
      </c>
      <c r="AY399" s="19" t="s">
        <v>126</v>
      </c>
      <c r="BE399" s="182">
        <f>IF(N399="základní",J399,0)</f>
        <v>0</v>
      </c>
      <c r="BF399" s="182">
        <f>IF(N399="snížená",J399,0)</f>
        <v>0</v>
      </c>
      <c r="BG399" s="182">
        <f>IF(N399="zákl. přenesená",J399,0)</f>
        <v>0</v>
      </c>
      <c r="BH399" s="182">
        <f>IF(N399="sníž. přenesená",J399,0)</f>
        <v>0</v>
      </c>
      <c r="BI399" s="182">
        <f>IF(N399="nulová",J399,0)</f>
        <v>0</v>
      </c>
      <c r="BJ399" s="19" t="s">
        <v>133</v>
      </c>
      <c r="BK399" s="182">
        <f>ROUND(I399*H399,2)</f>
        <v>0</v>
      </c>
      <c r="BL399" s="19" t="s">
        <v>221</v>
      </c>
      <c r="BM399" s="181" t="s">
        <v>691</v>
      </c>
    </row>
    <row r="400" spans="1:65" s="2" customFormat="1" ht="78">
      <c r="A400" s="36"/>
      <c r="B400" s="37"/>
      <c r="C400" s="38"/>
      <c r="D400" s="183" t="s">
        <v>140</v>
      </c>
      <c r="E400" s="38"/>
      <c r="F400" s="184" t="s">
        <v>692</v>
      </c>
      <c r="G400" s="38"/>
      <c r="H400" s="38"/>
      <c r="I400" s="185"/>
      <c r="J400" s="38"/>
      <c r="K400" s="38"/>
      <c r="L400" s="41"/>
      <c r="M400" s="186"/>
      <c r="N400" s="187"/>
      <c r="O400" s="66"/>
      <c r="P400" s="66"/>
      <c r="Q400" s="66"/>
      <c r="R400" s="66"/>
      <c r="S400" s="66"/>
      <c r="T400" s="67"/>
      <c r="U400" s="36"/>
      <c r="V400" s="36"/>
      <c r="W400" s="36"/>
      <c r="X400" s="36"/>
      <c r="Y400" s="36"/>
      <c r="Z400" s="36"/>
      <c r="AA400" s="36"/>
      <c r="AB400" s="36"/>
      <c r="AC400" s="36"/>
      <c r="AD400" s="36"/>
      <c r="AE400" s="36"/>
      <c r="AT400" s="19" t="s">
        <v>140</v>
      </c>
      <c r="AU400" s="19" t="s">
        <v>133</v>
      </c>
    </row>
    <row r="401" spans="1:65" s="12" customFormat="1" ht="22.9" customHeight="1">
      <c r="B401" s="154"/>
      <c r="C401" s="155"/>
      <c r="D401" s="156" t="s">
        <v>71</v>
      </c>
      <c r="E401" s="168" t="s">
        <v>693</v>
      </c>
      <c r="F401" s="168" t="s">
        <v>694</v>
      </c>
      <c r="G401" s="155"/>
      <c r="H401" s="155"/>
      <c r="I401" s="158"/>
      <c r="J401" s="169">
        <f>BK401</f>
        <v>0</v>
      </c>
      <c r="K401" s="155"/>
      <c r="L401" s="160"/>
      <c r="M401" s="161"/>
      <c r="N401" s="162"/>
      <c r="O401" s="162"/>
      <c r="P401" s="163">
        <f>SUM(P402:P416)</f>
        <v>0</v>
      </c>
      <c r="Q401" s="162"/>
      <c r="R401" s="163">
        <f>SUM(R402:R416)</f>
        <v>0.1282363</v>
      </c>
      <c r="S401" s="162"/>
      <c r="T401" s="164">
        <f>SUM(T402:T416)</f>
        <v>0</v>
      </c>
      <c r="AR401" s="165" t="s">
        <v>133</v>
      </c>
      <c r="AT401" s="166" t="s">
        <v>71</v>
      </c>
      <c r="AU401" s="166" t="s">
        <v>77</v>
      </c>
      <c r="AY401" s="165" t="s">
        <v>126</v>
      </c>
      <c r="BK401" s="167">
        <f>SUM(BK402:BK416)</f>
        <v>0</v>
      </c>
    </row>
    <row r="402" spans="1:65" s="2" customFormat="1" ht="21.75" customHeight="1">
      <c r="A402" s="36"/>
      <c r="B402" s="37"/>
      <c r="C402" s="170" t="s">
        <v>695</v>
      </c>
      <c r="D402" s="170" t="s">
        <v>128</v>
      </c>
      <c r="E402" s="171" t="s">
        <v>696</v>
      </c>
      <c r="F402" s="172" t="s">
        <v>697</v>
      </c>
      <c r="G402" s="173" t="s">
        <v>137</v>
      </c>
      <c r="H402" s="174">
        <v>10.362</v>
      </c>
      <c r="I402" s="175"/>
      <c r="J402" s="176">
        <f>ROUND(I402*H402,2)</f>
        <v>0</v>
      </c>
      <c r="K402" s="172" t="s">
        <v>138</v>
      </c>
      <c r="L402" s="41"/>
      <c r="M402" s="177" t="s">
        <v>19</v>
      </c>
      <c r="N402" s="178" t="s">
        <v>44</v>
      </c>
      <c r="O402" s="66"/>
      <c r="P402" s="179">
        <f>O402*H402</f>
        <v>0</v>
      </c>
      <c r="Q402" s="179">
        <v>0</v>
      </c>
      <c r="R402" s="179">
        <f>Q402*H402</f>
        <v>0</v>
      </c>
      <c r="S402" s="179">
        <v>0</v>
      </c>
      <c r="T402" s="180">
        <f>S402*H402</f>
        <v>0</v>
      </c>
      <c r="U402" s="36"/>
      <c r="V402" s="36"/>
      <c r="W402" s="36"/>
      <c r="X402" s="36"/>
      <c r="Y402" s="36"/>
      <c r="Z402" s="36"/>
      <c r="AA402" s="36"/>
      <c r="AB402" s="36"/>
      <c r="AC402" s="36"/>
      <c r="AD402" s="36"/>
      <c r="AE402" s="36"/>
      <c r="AR402" s="181" t="s">
        <v>221</v>
      </c>
      <c r="AT402" s="181" t="s">
        <v>128</v>
      </c>
      <c r="AU402" s="181" t="s">
        <v>133</v>
      </c>
      <c r="AY402" s="19" t="s">
        <v>126</v>
      </c>
      <c r="BE402" s="182">
        <f>IF(N402="základní",J402,0)</f>
        <v>0</v>
      </c>
      <c r="BF402" s="182">
        <f>IF(N402="snížená",J402,0)</f>
        <v>0</v>
      </c>
      <c r="BG402" s="182">
        <f>IF(N402="zákl. přenesená",J402,0)</f>
        <v>0</v>
      </c>
      <c r="BH402" s="182">
        <f>IF(N402="sníž. přenesená",J402,0)</f>
        <v>0</v>
      </c>
      <c r="BI402" s="182">
        <f>IF(N402="nulová",J402,0)</f>
        <v>0</v>
      </c>
      <c r="BJ402" s="19" t="s">
        <v>133</v>
      </c>
      <c r="BK402" s="182">
        <f>ROUND(I402*H402,2)</f>
        <v>0</v>
      </c>
      <c r="BL402" s="19" t="s">
        <v>221</v>
      </c>
      <c r="BM402" s="181" t="s">
        <v>698</v>
      </c>
    </row>
    <row r="403" spans="1:65" s="2" customFormat="1" ht="39">
      <c r="A403" s="36"/>
      <c r="B403" s="37"/>
      <c r="C403" s="38"/>
      <c r="D403" s="183" t="s">
        <v>140</v>
      </c>
      <c r="E403" s="38"/>
      <c r="F403" s="184" t="s">
        <v>699</v>
      </c>
      <c r="G403" s="38"/>
      <c r="H403" s="38"/>
      <c r="I403" s="185"/>
      <c r="J403" s="38"/>
      <c r="K403" s="38"/>
      <c r="L403" s="41"/>
      <c r="M403" s="186"/>
      <c r="N403" s="187"/>
      <c r="O403" s="66"/>
      <c r="P403" s="66"/>
      <c r="Q403" s="66"/>
      <c r="R403" s="66"/>
      <c r="S403" s="66"/>
      <c r="T403" s="67"/>
      <c r="U403" s="36"/>
      <c r="V403" s="36"/>
      <c r="W403" s="36"/>
      <c r="X403" s="36"/>
      <c r="Y403" s="36"/>
      <c r="Z403" s="36"/>
      <c r="AA403" s="36"/>
      <c r="AB403" s="36"/>
      <c r="AC403" s="36"/>
      <c r="AD403" s="36"/>
      <c r="AE403" s="36"/>
      <c r="AT403" s="19" t="s">
        <v>140</v>
      </c>
      <c r="AU403" s="19" t="s">
        <v>133</v>
      </c>
    </row>
    <row r="404" spans="1:65" s="13" customFormat="1" ht="11.25">
      <c r="B404" s="188"/>
      <c r="C404" s="189"/>
      <c r="D404" s="183" t="s">
        <v>152</v>
      </c>
      <c r="E404" s="190" t="s">
        <v>19</v>
      </c>
      <c r="F404" s="191" t="s">
        <v>700</v>
      </c>
      <c r="G404" s="189"/>
      <c r="H404" s="190" t="s">
        <v>19</v>
      </c>
      <c r="I404" s="192"/>
      <c r="J404" s="189"/>
      <c r="K404" s="189"/>
      <c r="L404" s="193"/>
      <c r="M404" s="194"/>
      <c r="N404" s="195"/>
      <c r="O404" s="195"/>
      <c r="P404" s="195"/>
      <c r="Q404" s="195"/>
      <c r="R404" s="195"/>
      <c r="S404" s="195"/>
      <c r="T404" s="196"/>
      <c r="AT404" s="197" t="s">
        <v>152</v>
      </c>
      <c r="AU404" s="197" t="s">
        <v>133</v>
      </c>
      <c r="AV404" s="13" t="s">
        <v>77</v>
      </c>
      <c r="AW404" s="13" t="s">
        <v>33</v>
      </c>
      <c r="AX404" s="13" t="s">
        <v>72</v>
      </c>
      <c r="AY404" s="197" t="s">
        <v>126</v>
      </c>
    </row>
    <row r="405" spans="1:65" s="14" customFormat="1" ht="11.25">
      <c r="B405" s="198"/>
      <c r="C405" s="199"/>
      <c r="D405" s="183" t="s">
        <v>152</v>
      </c>
      <c r="E405" s="200" t="s">
        <v>19</v>
      </c>
      <c r="F405" s="201" t="s">
        <v>701</v>
      </c>
      <c r="G405" s="199"/>
      <c r="H405" s="202">
        <v>7.3789999999999996</v>
      </c>
      <c r="I405" s="203"/>
      <c r="J405" s="199"/>
      <c r="K405" s="199"/>
      <c r="L405" s="204"/>
      <c r="M405" s="205"/>
      <c r="N405" s="206"/>
      <c r="O405" s="206"/>
      <c r="P405" s="206"/>
      <c r="Q405" s="206"/>
      <c r="R405" s="206"/>
      <c r="S405" s="206"/>
      <c r="T405" s="207"/>
      <c r="AT405" s="208" t="s">
        <v>152</v>
      </c>
      <c r="AU405" s="208" t="s">
        <v>133</v>
      </c>
      <c r="AV405" s="14" t="s">
        <v>133</v>
      </c>
      <c r="AW405" s="14" t="s">
        <v>33</v>
      </c>
      <c r="AX405" s="14" t="s">
        <v>72</v>
      </c>
      <c r="AY405" s="208" t="s">
        <v>126</v>
      </c>
    </row>
    <row r="406" spans="1:65" s="13" customFormat="1" ht="11.25">
      <c r="B406" s="188"/>
      <c r="C406" s="189"/>
      <c r="D406" s="183" t="s">
        <v>152</v>
      </c>
      <c r="E406" s="190" t="s">
        <v>19</v>
      </c>
      <c r="F406" s="191" t="s">
        <v>702</v>
      </c>
      <c r="G406" s="189"/>
      <c r="H406" s="190" t="s">
        <v>19</v>
      </c>
      <c r="I406" s="192"/>
      <c r="J406" s="189"/>
      <c r="K406" s="189"/>
      <c r="L406" s="193"/>
      <c r="M406" s="194"/>
      <c r="N406" s="195"/>
      <c r="O406" s="195"/>
      <c r="P406" s="195"/>
      <c r="Q406" s="195"/>
      <c r="R406" s="195"/>
      <c r="S406" s="195"/>
      <c r="T406" s="196"/>
      <c r="AT406" s="197" t="s">
        <v>152</v>
      </c>
      <c r="AU406" s="197" t="s">
        <v>133</v>
      </c>
      <c r="AV406" s="13" t="s">
        <v>77</v>
      </c>
      <c r="AW406" s="13" t="s">
        <v>33</v>
      </c>
      <c r="AX406" s="13" t="s">
        <v>72</v>
      </c>
      <c r="AY406" s="197" t="s">
        <v>126</v>
      </c>
    </row>
    <row r="407" spans="1:65" s="14" customFormat="1" ht="11.25">
      <c r="B407" s="198"/>
      <c r="C407" s="199"/>
      <c r="D407" s="183" t="s">
        <v>152</v>
      </c>
      <c r="E407" s="200" t="s">
        <v>19</v>
      </c>
      <c r="F407" s="201" t="s">
        <v>703</v>
      </c>
      <c r="G407" s="199"/>
      <c r="H407" s="202">
        <v>2.9830000000000001</v>
      </c>
      <c r="I407" s="203"/>
      <c r="J407" s="199"/>
      <c r="K407" s="199"/>
      <c r="L407" s="204"/>
      <c r="M407" s="205"/>
      <c r="N407" s="206"/>
      <c r="O407" s="206"/>
      <c r="P407" s="206"/>
      <c r="Q407" s="206"/>
      <c r="R407" s="206"/>
      <c r="S407" s="206"/>
      <c r="T407" s="207"/>
      <c r="AT407" s="208" t="s">
        <v>152</v>
      </c>
      <c r="AU407" s="208" t="s">
        <v>133</v>
      </c>
      <c r="AV407" s="14" t="s">
        <v>133</v>
      </c>
      <c r="AW407" s="14" t="s">
        <v>33</v>
      </c>
      <c r="AX407" s="14" t="s">
        <v>72</v>
      </c>
      <c r="AY407" s="208" t="s">
        <v>126</v>
      </c>
    </row>
    <row r="408" spans="1:65" s="15" customFormat="1" ht="11.25">
      <c r="B408" s="209"/>
      <c r="C408" s="210"/>
      <c r="D408" s="183" t="s">
        <v>152</v>
      </c>
      <c r="E408" s="211" t="s">
        <v>19</v>
      </c>
      <c r="F408" s="212" t="s">
        <v>174</v>
      </c>
      <c r="G408" s="210"/>
      <c r="H408" s="213">
        <v>10.362</v>
      </c>
      <c r="I408" s="214"/>
      <c r="J408" s="210"/>
      <c r="K408" s="210"/>
      <c r="L408" s="215"/>
      <c r="M408" s="216"/>
      <c r="N408" s="217"/>
      <c r="O408" s="217"/>
      <c r="P408" s="217"/>
      <c r="Q408" s="217"/>
      <c r="R408" s="217"/>
      <c r="S408" s="217"/>
      <c r="T408" s="218"/>
      <c r="AT408" s="219" t="s">
        <v>152</v>
      </c>
      <c r="AU408" s="219" t="s">
        <v>133</v>
      </c>
      <c r="AV408" s="15" t="s">
        <v>132</v>
      </c>
      <c r="AW408" s="15" t="s">
        <v>33</v>
      </c>
      <c r="AX408" s="15" t="s">
        <v>77</v>
      </c>
      <c r="AY408" s="219" t="s">
        <v>126</v>
      </c>
    </row>
    <row r="409" spans="1:65" s="2" customFormat="1" ht="24">
      <c r="A409" s="36"/>
      <c r="B409" s="37"/>
      <c r="C409" s="220" t="s">
        <v>704</v>
      </c>
      <c r="D409" s="220" t="s">
        <v>216</v>
      </c>
      <c r="E409" s="221" t="s">
        <v>705</v>
      </c>
      <c r="F409" s="222" t="s">
        <v>706</v>
      </c>
      <c r="G409" s="223" t="s">
        <v>137</v>
      </c>
      <c r="H409" s="224">
        <v>12.433999999999999</v>
      </c>
      <c r="I409" s="225"/>
      <c r="J409" s="226">
        <f>ROUND(I409*H409,2)</f>
        <v>0</v>
      </c>
      <c r="K409" s="222" t="s">
        <v>138</v>
      </c>
      <c r="L409" s="227"/>
      <c r="M409" s="228" t="s">
        <v>19</v>
      </c>
      <c r="N409" s="229" t="s">
        <v>44</v>
      </c>
      <c r="O409" s="66"/>
      <c r="P409" s="179">
        <f>O409*H409</f>
        <v>0</v>
      </c>
      <c r="Q409" s="179">
        <v>4.0000000000000001E-3</v>
      </c>
      <c r="R409" s="179">
        <f>Q409*H409</f>
        <v>4.9735999999999995E-2</v>
      </c>
      <c r="S409" s="179">
        <v>0</v>
      </c>
      <c r="T409" s="180">
        <f>S409*H409</f>
        <v>0</v>
      </c>
      <c r="U409" s="36"/>
      <c r="V409" s="36"/>
      <c r="W409" s="36"/>
      <c r="X409" s="36"/>
      <c r="Y409" s="36"/>
      <c r="Z409" s="36"/>
      <c r="AA409" s="36"/>
      <c r="AB409" s="36"/>
      <c r="AC409" s="36"/>
      <c r="AD409" s="36"/>
      <c r="AE409" s="36"/>
      <c r="AR409" s="181" t="s">
        <v>326</v>
      </c>
      <c r="AT409" s="181" t="s">
        <v>216</v>
      </c>
      <c r="AU409" s="181" t="s">
        <v>133</v>
      </c>
      <c r="AY409" s="19" t="s">
        <v>126</v>
      </c>
      <c r="BE409" s="182">
        <f>IF(N409="základní",J409,0)</f>
        <v>0</v>
      </c>
      <c r="BF409" s="182">
        <f>IF(N409="snížená",J409,0)</f>
        <v>0</v>
      </c>
      <c r="BG409" s="182">
        <f>IF(N409="zákl. přenesená",J409,0)</f>
        <v>0</v>
      </c>
      <c r="BH409" s="182">
        <f>IF(N409="sníž. přenesená",J409,0)</f>
        <v>0</v>
      </c>
      <c r="BI409" s="182">
        <f>IF(N409="nulová",J409,0)</f>
        <v>0</v>
      </c>
      <c r="BJ409" s="19" t="s">
        <v>133</v>
      </c>
      <c r="BK409" s="182">
        <f>ROUND(I409*H409,2)</f>
        <v>0</v>
      </c>
      <c r="BL409" s="19" t="s">
        <v>221</v>
      </c>
      <c r="BM409" s="181" t="s">
        <v>707</v>
      </c>
    </row>
    <row r="410" spans="1:65" s="14" customFormat="1" ht="11.25">
      <c r="B410" s="198"/>
      <c r="C410" s="199"/>
      <c r="D410" s="183" t="s">
        <v>152</v>
      </c>
      <c r="E410" s="199"/>
      <c r="F410" s="201" t="s">
        <v>708</v>
      </c>
      <c r="G410" s="199"/>
      <c r="H410" s="202">
        <v>12.433999999999999</v>
      </c>
      <c r="I410" s="203"/>
      <c r="J410" s="199"/>
      <c r="K410" s="199"/>
      <c r="L410" s="204"/>
      <c r="M410" s="205"/>
      <c r="N410" s="206"/>
      <c r="O410" s="206"/>
      <c r="P410" s="206"/>
      <c r="Q410" s="206"/>
      <c r="R410" s="206"/>
      <c r="S410" s="206"/>
      <c r="T410" s="207"/>
      <c r="AT410" s="208" t="s">
        <v>152</v>
      </c>
      <c r="AU410" s="208" t="s">
        <v>133</v>
      </c>
      <c r="AV410" s="14" t="s">
        <v>133</v>
      </c>
      <c r="AW410" s="14" t="s">
        <v>4</v>
      </c>
      <c r="AX410" s="14" t="s">
        <v>77</v>
      </c>
      <c r="AY410" s="208" t="s">
        <v>126</v>
      </c>
    </row>
    <row r="411" spans="1:65" s="2" customFormat="1" ht="16.5" customHeight="1">
      <c r="A411" s="36"/>
      <c r="B411" s="37"/>
      <c r="C411" s="170" t="s">
        <v>709</v>
      </c>
      <c r="D411" s="170" t="s">
        <v>128</v>
      </c>
      <c r="E411" s="171" t="s">
        <v>710</v>
      </c>
      <c r="F411" s="172" t="s">
        <v>711</v>
      </c>
      <c r="G411" s="173" t="s">
        <v>137</v>
      </c>
      <c r="H411" s="174">
        <v>10.362</v>
      </c>
      <c r="I411" s="175"/>
      <c r="J411" s="176">
        <f>ROUND(I411*H411,2)</f>
        <v>0</v>
      </c>
      <c r="K411" s="172" t="s">
        <v>138</v>
      </c>
      <c r="L411" s="41"/>
      <c r="M411" s="177" t="s">
        <v>19</v>
      </c>
      <c r="N411" s="178" t="s">
        <v>44</v>
      </c>
      <c r="O411" s="66"/>
      <c r="P411" s="179">
        <f>O411*H411</f>
        <v>0</v>
      </c>
      <c r="Q411" s="179">
        <v>9.3999999999999997E-4</v>
      </c>
      <c r="R411" s="179">
        <f>Q411*H411</f>
        <v>9.7402800000000005E-3</v>
      </c>
      <c r="S411" s="179">
        <v>0</v>
      </c>
      <c r="T411" s="180">
        <f>S411*H411</f>
        <v>0</v>
      </c>
      <c r="U411" s="36"/>
      <c r="V411" s="36"/>
      <c r="W411" s="36"/>
      <c r="X411" s="36"/>
      <c r="Y411" s="36"/>
      <c r="Z411" s="36"/>
      <c r="AA411" s="36"/>
      <c r="AB411" s="36"/>
      <c r="AC411" s="36"/>
      <c r="AD411" s="36"/>
      <c r="AE411" s="36"/>
      <c r="AR411" s="181" t="s">
        <v>221</v>
      </c>
      <c r="AT411" s="181" t="s">
        <v>128</v>
      </c>
      <c r="AU411" s="181" t="s">
        <v>133</v>
      </c>
      <c r="AY411" s="19" t="s">
        <v>126</v>
      </c>
      <c r="BE411" s="182">
        <f>IF(N411="základní",J411,0)</f>
        <v>0</v>
      </c>
      <c r="BF411" s="182">
        <f>IF(N411="snížená",J411,0)</f>
        <v>0</v>
      </c>
      <c r="BG411" s="182">
        <f>IF(N411="zákl. přenesená",J411,0)</f>
        <v>0</v>
      </c>
      <c r="BH411" s="182">
        <f>IF(N411="sníž. přenesená",J411,0)</f>
        <v>0</v>
      </c>
      <c r="BI411" s="182">
        <f>IF(N411="nulová",J411,0)</f>
        <v>0</v>
      </c>
      <c r="BJ411" s="19" t="s">
        <v>133</v>
      </c>
      <c r="BK411" s="182">
        <f>ROUND(I411*H411,2)</f>
        <v>0</v>
      </c>
      <c r="BL411" s="19" t="s">
        <v>221</v>
      </c>
      <c r="BM411" s="181" t="s">
        <v>712</v>
      </c>
    </row>
    <row r="412" spans="1:65" s="2" customFormat="1" ht="39">
      <c r="A412" s="36"/>
      <c r="B412" s="37"/>
      <c r="C412" s="38"/>
      <c r="D412" s="183" t="s">
        <v>140</v>
      </c>
      <c r="E412" s="38"/>
      <c r="F412" s="184" t="s">
        <v>713</v>
      </c>
      <c r="G412" s="38"/>
      <c r="H412" s="38"/>
      <c r="I412" s="185"/>
      <c r="J412" s="38"/>
      <c r="K412" s="38"/>
      <c r="L412" s="41"/>
      <c r="M412" s="186"/>
      <c r="N412" s="187"/>
      <c r="O412" s="66"/>
      <c r="P412" s="66"/>
      <c r="Q412" s="66"/>
      <c r="R412" s="66"/>
      <c r="S412" s="66"/>
      <c r="T412" s="67"/>
      <c r="U412" s="36"/>
      <c r="V412" s="36"/>
      <c r="W412" s="36"/>
      <c r="X412" s="36"/>
      <c r="Y412" s="36"/>
      <c r="Z412" s="36"/>
      <c r="AA412" s="36"/>
      <c r="AB412" s="36"/>
      <c r="AC412" s="36"/>
      <c r="AD412" s="36"/>
      <c r="AE412" s="36"/>
      <c r="AT412" s="19" t="s">
        <v>140</v>
      </c>
      <c r="AU412" s="19" t="s">
        <v>133</v>
      </c>
    </row>
    <row r="413" spans="1:65" s="2" customFormat="1" ht="24">
      <c r="A413" s="36"/>
      <c r="B413" s="37"/>
      <c r="C413" s="220" t="s">
        <v>714</v>
      </c>
      <c r="D413" s="220" t="s">
        <v>216</v>
      </c>
      <c r="E413" s="221" t="s">
        <v>715</v>
      </c>
      <c r="F413" s="222" t="s">
        <v>716</v>
      </c>
      <c r="G413" s="223" t="s">
        <v>137</v>
      </c>
      <c r="H413" s="224">
        <v>12.433999999999999</v>
      </c>
      <c r="I413" s="225"/>
      <c r="J413" s="226">
        <f>ROUND(I413*H413,2)</f>
        <v>0</v>
      </c>
      <c r="K413" s="222" t="s">
        <v>138</v>
      </c>
      <c r="L413" s="227"/>
      <c r="M413" s="228" t="s">
        <v>19</v>
      </c>
      <c r="N413" s="229" t="s">
        <v>44</v>
      </c>
      <c r="O413" s="66"/>
      <c r="P413" s="179">
        <f>O413*H413</f>
        <v>0</v>
      </c>
      <c r="Q413" s="179">
        <v>5.5300000000000002E-3</v>
      </c>
      <c r="R413" s="179">
        <f>Q413*H413</f>
        <v>6.8760020000000005E-2</v>
      </c>
      <c r="S413" s="179">
        <v>0</v>
      </c>
      <c r="T413" s="180">
        <f>S413*H413</f>
        <v>0</v>
      </c>
      <c r="U413" s="36"/>
      <c r="V413" s="36"/>
      <c r="W413" s="36"/>
      <c r="X413" s="36"/>
      <c r="Y413" s="36"/>
      <c r="Z413" s="36"/>
      <c r="AA413" s="36"/>
      <c r="AB413" s="36"/>
      <c r="AC413" s="36"/>
      <c r="AD413" s="36"/>
      <c r="AE413" s="36"/>
      <c r="AR413" s="181" t="s">
        <v>326</v>
      </c>
      <c r="AT413" s="181" t="s">
        <v>216</v>
      </c>
      <c r="AU413" s="181" t="s">
        <v>133</v>
      </c>
      <c r="AY413" s="19" t="s">
        <v>126</v>
      </c>
      <c r="BE413" s="182">
        <f>IF(N413="základní",J413,0)</f>
        <v>0</v>
      </c>
      <c r="BF413" s="182">
        <f>IF(N413="snížená",J413,0)</f>
        <v>0</v>
      </c>
      <c r="BG413" s="182">
        <f>IF(N413="zákl. přenesená",J413,0)</f>
        <v>0</v>
      </c>
      <c r="BH413" s="182">
        <f>IF(N413="sníž. přenesená",J413,0)</f>
        <v>0</v>
      </c>
      <c r="BI413" s="182">
        <f>IF(N413="nulová",J413,0)</f>
        <v>0</v>
      </c>
      <c r="BJ413" s="19" t="s">
        <v>133</v>
      </c>
      <c r="BK413" s="182">
        <f>ROUND(I413*H413,2)</f>
        <v>0</v>
      </c>
      <c r="BL413" s="19" t="s">
        <v>221</v>
      </c>
      <c r="BM413" s="181" t="s">
        <v>717</v>
      </c>
    </row>
    <row r="414" spans="1:65" s="14" customFormat="1" ht="11.25">
      <c r="B414" s="198"/>
      <c r="C414" s="199"/>
      <c r="D414" s="183" t="s">
        <v>152</v>
      </c>
      <c r="E414" s="199"/>
      <c r="F414" s="201" t="s">
        <v>708</v>
      </c>
      <c r="G414" s="199"/>
      <c r="H414" s="202">
        <v>12.433999999999999</v>
      </c>
      <c r="I414" s="203"/>
      <c r="J414" s="199"/>
      <c r="K414" s="199"/>
      <c r="L414" s="204"/>
      <c r="M414" s="205"/>
      <c r="N414" s="206"/>
      <c r="O414" s="206"/>
      <c r="P414" s="206"/>
      <c r="Q414" s="206"/>
      <c r="R414" s="206"/>
      <c r="S414" s="206"/>
      <c r="T414" s="207"/>
      <c r="AT414" s="208" t="s">
        <v>152</v>
      </c>
      <c r="AU414" s="208" t="s">
        <v>133</v>
      </c>
      <c r="AV414" s="14" t="s">
        <v>133</v>
      </c>
      <c r="AW414" s="14" t="s">
        <v>4</v>
      </c>
      <c r="AX414" s="14" t="s">
        <v>77</v>
      </c>
      <c r="AY414" s="208" t="s">
        <v>126</v>
      </c>
    </row>
    <row r="415" spans="1:65" s="2" customFormat="1" ht="24">
      <c r="A415" s="36"/>
      <c r="B415" s="37"/>
      <c r="C415" s="170" t="s">
        <v>718</v>
      </c>
      <c r="D415" s="170" t="s">
        <v>128</v>
      </c>
      <c r="E415" s="171" t="s">
        <v>719</v>
      </c>
      <c r="F415" s="172" t="s">
        <v>720</v>
      </c>
      <c r="G415" s="173" t="s">
        <v>690</v>
      </c>
      <c r="H415" s="230"/>
      <c r="I415" s="175"/>
      <c r="J415" s="176">
        <f>ROUND(I415*H415,2)</f>
        <v>0</v>
      </c>
      <c r="K415" s="172" t="s">
        <v>138</v>
      </c>
      <c r="L415" s="41"/>
      <c r="M415" s="177" t="s">
        <v>19</v>
      </c>
      <c r="N415" s="178" t="s">
        <v>44</v>
      </c>
      <c r="O415" s="66"/>
      <c r="P415" s="179">
        <f>O415*H415</f>
        <v>0</v>
      </c>
      <c r="Q415" s="179">
        <v>0</v>
      </c>
      <c r="R415" s="179">
        <f>Q415*H415</f>
        <v>0</v>
      </c>
      <c r="S415" s="179">
        <v>0</v>
      </c>
      <c r="T415" s="180">
        <f>S415*H415</f>
        <v>0</v>
      </c>
      <c r="U415" s="36"/>
      <c r="V415" s="36"/>
      <c r="W415" s="36"/>
      <c r="X415" s="36"/>
      <c r="Y415" s="36"/>
      <c r="Z415" s="36"/>
      <c r="AA415" s="36"/>
      <c r="AB415" s="36"/>
      <c r="AC415" s="36"/>
      <c r="AD415" s="36"/>
      <c r="AE415" s="36"/>
      <c r="AR415" s="181" t="s">
        <v>221</v>
      </c>
      <c r="AT415" s="181" t="s">
        <v>128</v>
      </c>
      <c r="AU415" s="181" t="s">
        <v>133</v>
      </c>
      <c r="AY415" s="19" t="s">
        <v>126</v>
      </c>
      <c r="BE415" s="182">
        <f>IF(N415="základní",J415,0)</f>
        <v>0</v>
      </c>
      <c r="BF415" s="182">
        <f>IF(N415="snížená",J415,0)</f>
        <v>0</v>
      </c>
      <c r="BG415" s="182">
        <f>IF(N415="zákl. přenesená",J415,0)</f>
        <v>0</v>
      </c>
      <c r="BH415" s="182">
        <f>IF(N415="sníž. přenesená",J415,0)</f>
        <v>0</v>
      </c>
      <c r="BI415" s="182">
        <f>IF(N415="nulová",J415,0)</f>
        <v>0</v>
      </c>
      <c r="BJ415" s="19" t="s">
        <v>133</v>
      </c>
      <c r="BK415" s="182">
        <f>ROUND(I415*H415,2)</f>
        <v>0</v>
      </c>
      <c r="BL415" s="19" t="s">
        <v>221</v>
      </c>
      <c r="BM415" s="181" t="s">
        <v>721</v>
      </c>
    </row>
    <row r="416" spans="1:65" s="2" customFormat="1" ht="78">
      <c r="A416" s="36"/>
      <c r="B416" s="37"/>
      <c r="C416" s="38"/>
      <c r="D416" s="183" t="s">
        <v>140</v>
      </c>
      <c r="E416" s="38"/>
      <c r="F416" s="184" t="s">
        <v>722</v>
      </c>
      <c r="G416" s="38"/>
      <c r="H416" s="38"/>
      <c r="I416" s="185"/>
      <c r="J416" s="38"/>
      <c r="K416" s="38"/>
      <c r="L416" s="41"/>
      <c r="M416" s="186"/>
      <c r="N416" s="187"/>
      <c r="O416" s="66"/>
      <c r="P416" s="66"/>
      <c r="Q416" s="66"/>
      <c r="R416" s="66"/>
      <c r="S416" s="66"/>
      <c r="T416" s="67"/>
      <c r="U416" s="36"/>
      <c r="V416" s="36"/>
      <c r="W416" s="36"/>
      <c r="X416" s="36"/>
      <c r="Y416" s="36"/>
      <c r="Z416" s="36"/>
      <c r="AA416" s="36"/>
      <c r="AB416" s="36"/>
      <c r="AC416" s="36"/>
      <c r="AD416" s="36"/>
      <c r="AE416" s="36"/>
      <c r="AT416" s="19" t="s">
        <v>140</v>
      </c>
      <c r="AU416" s="19" t="s">
        <v>133</v>
      </c>
    </row>
    <row r="417" spans="1:65" s="12" customFormat="1" ht="22.9" customHeight="1">
      <c r="B417" s="154"/>
      <c r="C417" s="155"/>
      <c r="D417" s="156" t="s">
        <v>71</v>
      </c>
      <c r="E417" s="168" t="s">
        <v>723</v>
      </c>
      <c r="F417" s="168" t="s">
        <v>724</v>
      </c>
      <c r="G417" s="155"/>
      <c r="H417" s="155"/>
      <c r="I417" s="158"/>
      <c r="J417" s="169">
        <f>BK417</f>
        <v>0</v>
      </c>
      <c r="K417" s="155"/>
      <c r="L417" s="160"/>
      <c r="M417" s="161"/>
      <c r="N417" s="162"/>
      <c r="O417" s="162"/>
      <c r="P417" s="163">
        <f>SUM(P418:P430)</f>
        <v>0</v>
      </c>
      <c r="Q417" s="162"/>
      <c r="R417" s="163">
        <f>SUM(R418:R430)</f>
        <v>1.6916500000000001E-2</v>
      </c>
      <c r="S417" s="162"/>
      <c r="T417" s="164">
        <f>SUM(T418:T430)</f>
        <v>0</v>
      </c>
      <c r="AR417" s="165" t="s">
        <v>133</v>
      </c>
      <c r="AT417" s="166" t="s">
        <v>71</v>
      </c>
      <c r="AU417" s="166" t="s">
        <v>77</v>
      </c>
      <c r="AY417" s="165" t="s">
        <v>126</v>
      </c>
      <c r="BK417" s="167">
        <f>SUM(BK418:BK430)</f>
        <v>0</v>
      </c>
    </row>
    <row r="418" spans="1:65" s="2" customFormat="1" ht="24">
      <c r="A418" s="36"/>
      <c r="B418" s="37"/>
      <c r="C418" s="170" t="s">
        <v>725</v>
      </c>
      <c r="D418" s="170" t="s">
        <v>128</v>
      </c>
      <c r="E418" s="171" t="s">
        <v>726</v>
      </c>
      <c r="F418" s="172" t="s">
        <v>727</v>
      </c>
      <c r="G418" s="173" t="s">
        <v>137</v>
      </c>
      <c r="H418" s="174">
        <v>6.093</v>
      </c>
      <c r="I418" s="175"/>
      <c r="J418" s="176">
        <f>ROUND(I418*H418,2)</f>
        <v>0</v>
      </c>
      <c r="K418" s="172" t="s">
        <v>138</v>
      </c>
      <c r="L418" s="41"/>
      <c r="M418" s="177" t="s">
        <v>19</v>
      </c>
      <c r="N418" s="178" t="s">
        <v>44</v>
      </c>
      <c r="O418" s="66"/>
      <c r="P418" s="179">
        <f>O418*H418</f>
        <v>0</v>
      </c>
      <c r="Q418" s="179">
        <v>0</v>
      </c>
      <c r="R418" s="179">
        <f>Q418*H418</f>
        <v>0</v>
      </c>
      <c r="S418" s="179">
        <v>0</v>
      </c>
      <c r="T418" s="180">
        <f>S418*H418</f>
        <v>0</v>
      </c>
      <c r="U418" s="36"/>
      <c r="V418" s="36"/>
      <c r="W418" s="36"/>
      <c r="X418" s="36"/>
      <c r="Y418" s="36"/>
      <c r="Z418" s="36"/>
      <c r="AA418" s="36"/>
      <c r="AB418" s="36"/>
      <c r="AC418" s="36"/>
      <c r="AD418" s="36"/>
      <c r="AE418" s="36"/>
      <c r="AR418" s="181" t="s">
        <v>221</v>
      </c>
      <c r="AT418" s="181" t="s">
        <v>128</v>
      </c>
      <c r="AU418" s="181" t="s">
        <v>133</v>
      </c>
      <c r="AY418" s="19" t="s">
        <v>126</v>
      </c>
      <c r="BE418" s="182">
        <f>IF(N418="základní",J418,0)</f>
        <v>0</v>
      </c>
      <c r="BF418" s="182">
        <f>IF(N418="snížená",J418,0)</f>
        <v>0</v>
      </c>
      <c r="BG418" s="182">
        <f>IF(N418="zákl. přenesená",J418,0)</f>
        <v>0</v>
      </c>
      <c r="BH418" s="182">
        <f>IF(N418="sníž. přenesená",J418,0)</f>
        <v>0</v>
      </c>
      <c r="BI418" s="182">
        <f>IF(N418="nulová",J418,0)</f>
        <v>0</v>
      </c>
      <c r="BJ418" s="19" t="s">
        <v>133</v>
      </c>
      <c r="BK418" s="182">
        <f>ROUND(I418*H418,2)</f>
        <v>0</v>
      </c>
      <c r="BL418" s="19" t="s">
        <v>221</v>
      </c>
      <c r="BM418" s="181" t="s">
        <v>728</v>
      </c>
    </row>
    <row r="419" spans="1:65" s="2" customFormat="1" ht="68.25">
      <c r="A419" s="36"/>
      <c r="B419" s="37"/>
      <c r="C419" s="38"/>
      <c r="D419" s="183" t="s">
        <v>140</v>
      </c>
      <c r="E419" s="38"/>
      <c r="F419" s="184" t="s">
        <v>729</v>
      </c>
      <c r="G419" s="38"/>
      <c r="H419" s="38"/>
      <c r="I419" s="185"/>
      <c r="J419" s="38"/>
      <c r="K419" s="38"/>
      <c r="L419" s="41"/>
      <c r="M419" s="186"/>
      <c r="N419" s="187"/>
      <c r="O419" s="66"/>
      <c r="P419" s="66"/>
      <c r="Q419" s="66"/>
      <c r="R419" s="66"/>
      <c r="S419" s="66"/>
      <c r="T419" s="67"/>
      <c r="U419" s="36"/>
      <c r="V419" s="36"/>
      <c r="W419" s="36"/>
      <c r="X419" s="36"/>
      <c r="Y419" s="36"/>
      <c r="Z419" s="36"/>
      <c r="AA419" s="36"/>
      <c r="AB419" s="36"/>
      <c r="AC419" s="36"/>
      <c r="AD419" s="36"/>
      <c r="AE419" s="36"/>
      <c r="AT419" s="19" t="s">
        <v>140</v>
      </c>
      <c r="AU419" s="19" t="s">
        <v>133</v>
      </c>
    </row>
    <row r="420" spans="1:65" s="13" customFormat="1" ht="11.25">
      <c r="B420" s="188"/>
      <c r="C420" s="189"/>
      <c r="D420" s="183" t="s">
        <v>152</v>
      </c>
      <c r="E420" s="190" t="s">
        <v>19</v>
      </c>
      <c r="F420" s="191" t="s">
        <v>700</v>
      </c>
      <c r="G420" s="189"/>
      <c r="H420" s="190" t="s">
        <v>19</v>
      </c>
      <c r="I420" s="192"/>
      <c r="J420" s="189"/>
      <c r="K420" s="189"/>
      <c r="L420" s="193"/>
      <c r="M420" s="194"/>
      <c r="N420" s="195"/>
      <c r="O420" s="195"/>
      <c r="P420" s="195"/>
      <c r="Q420" s="195"/>
      <c r="R420" s="195"/>
      <c r="S420" s="195"/>
      <c r="T420" s="196"/>
      <c r="AT420" s="197" t="s">
        <v>152</v>
      </c>
      <c r="AU420" s="197" t="s">
        <v>133</v>
      </c>
      <c r="AV420" s="13" t="s">
        <v>77</v>
      </c>
      <c r="AW420" s="13" t="s">
        <v>33</v>
      </c>
      <c r="AX420" s="13" t="s">
        <v>72</v>
      </c>
      <c r="AY420" s="197" t="s">
        <v>126</v>
      </c>
    </row>
    <row r="421" spans="1:65" s="14" customFormat="1" ht="11.25">
      <c r="B421" s="198"/>
      <c r="C421" s="199"/>
      <c r="D421" s="183" t="s">
        <v>152</v>
      </c>
      <c r="E421" s="200" t="s">
        <v>19</v>
      </c>
      <c r="F421" s="201" t="s">
        <v>730</v>
      </c>
      <c r="G421" s="199"/>
      <c r="H421" s="202">
        <v>6.093</v>
      </c>
      <c r="I421" s="203"/>
      <c r="J421" s="199"/>
      <c r="K421" s="199"/>
      <c r="L421" s="204"/>
      <c r="M421" s="205"/>
      <c r="N421" s="206"/>
      <c r="O421" s="206"/>
      <c r="P421" s="206"/>
      <c r="Q421" s="206"/>
      <c r="R421" s="206"/>
      <c r="S421" s="206"/>
      <c r="T421" s="207"/>
      <c r="AT421" s="208" t="s">
        <v>152</v>
      </c>
      <c r="AU421" s="208" t="s">
        <v>133</v>
      </c>
      <c r="AV421" s="14" t="s">
        <v>133</v>
      </c>
      <c r="AW421" s="14" t="s">
        <v>33</v>
      </c>
      <c r="AX421" s="14" t="s">
        <v>72</v>
      </c>
      <c r="AY421" s="208" t="s">
        <v>126</v>
      </c>
    </row>
    <row r="422" spans="1:65" s="15" customFormat="1" ht="11.25">
      <c r="B422" s="209"/>
      <c r="C422" s="210"/>
      <c r="D422" s="183" t="s">
        <v>152</v>
      </c>
      <c r="E422" s="211" t="s">
        <v>19</v>
      </c>
      <c r="F422" s="212" t="s">
        <v>174</v>
      </c>
      <c r="G422" s="210"/>
      <c r="H422" s="213">
        <v>6.093</v>
      </c>
      <c r="I422" s="214"/>
      <c r="J422" s="210"/>
      <c r="K422" s="210"/>
      <c r="L422" s="215"/>
      <c r="M422" s="216"/>
      <c r="N422" s="217"/>
      <c r="O422" s="217"/>
      <c r="P422" s="217"/>
      <c r="Q422" s="217"/>
      <c r="R422" s="217"/>
      <c r="S422" s="217"/>
      <c r="T422" s="218"/>
      <c r="AT422" s="219" t="s">
        <v>152</v>
      </c>
      <c r="AU422" s="219" t="s">
        <v>133</v>
      </c>
      <c r="AV422" s="15" t="s">
        <v>132</v>
      </c>
      <c r="AW422" s="15" t="s">
        <v>33</v>
      </c>
      <c r="AX422" s="15" t="s">
        <v>77</v>
      </c>
      <c r="AY422" s="219" t="s">
        <v>126</v>
      </c>
    </row>
    <row r="423" spans="1:65" s="2" customFormat="1" ht="16.5" customHeight="1">
      <c r="A423" s="36"/>
      <c r="B423" s="37"/>
      <c r="C423" s="220" t="s">
        <v>731</v>
      </c>
      <c r="D423" s="220" t="s">
        <v>216</v>
      </c>
      <c r="E423" s="221" t="s">
        <v>732</v>
      </c>
      <c r="F423" s="222" t="s">
        <v>733</v>
      </c>
      <c r="G423" s="223" t="s">
        <v>137</v>
      </c>
      <c r="H423" s="224">
        <v>6.702</v>
      </c>
      <c r="I423" s="225"/>
      <c r="J423" s="226">
        <f>ROUND(I423*H423,2)</f>
        <v>0</v>
      </c>
      <c r="K423" s="222" t="s">
        <v>138</v>
      </c>
      <c r="L423" s="227"/>
      <c r="M423" s="228" t="s">
        <v>19</v>
      </c>
      <c r="N423" s="229" t="s">
        <v>44</v>
      </c>
      <c r="O423" s="66"/>
      <c r="P423" s="179">
        <f>O423*H423</f>
        <v>0</v>
      </c>
      <c r="Q423" s="179">
        <v>2.3999999999999998E-3</v>
      </c>
      <c r="R423" s="179">
        <f>Q423*H423</f>
        <v>1.60848E-2</v>
      </c>
      <c r="S423" s="179">
        <v>0</v>
      </c>
      <c r="T423" s="180">
        <f>S423*H423</f>
        <v>0</v>
      </c>
      <c r="U423" s="36"/>
      <c r="V423" s="36"/>
      <c r="W423" s="36"/>
      <c r="X423" s="36"/>
      <c r="Y423" s="36"/>
      <c r="Z423" s="36"/>
      <c r="AA423" s="36"/>
      <c r="AB423" s="36"/>
      <c r="AC423" s="36"/>
      <c r="AD423" s="36"/>
      <c r="AE423" s="36"/>
      <c r="AR423" s="181" t="s">
        <v>326</v>
      </c>
      <c r="AT423" s="181" t="s">
        <v>216</v>
      </c>
      <c r="AU423" s="181" t="s">
        <v>133</v>
      </c>
      <c r="AY423" s="19" t="s">
        <v>126</v>
      </c>
      <c r="BE423" s="182">
        <f>IF(N423="základní",J423,0)</f>
        <v>0</v>
      </c>
      <c r="BF423" s="182">
        <f>IF(N423="snížená",J423,0)</f>
        <v>0</v>
      </c>
      <c r="BG423" s="182">
        <f>IF(N423="zákl. přenesená",J423,0)</f>
        <v>0</v>
      </c>
      <c r="BH423" s="182">
        <f>IF(N423="sníž. přenesená",J423,0)</f>
        <v>0</v>
      </c>
      <c r="BI423" s="182">
        <f>IF(N423="nulová",J423,0)</f>
        <v>0</v>
      </c>
      <c r="BJ423" s="19" t="s">
        <v>133</v>
      </c>
      <c r="BK423" s="182">
        <f>ROUND(I423*H423,2)</f>
        <v>0</v>
      </c>
      <c r="BL423" s="19" t="s">
        <v>221</v>
      </c>
      <c r="BM423" s="181" t="s">
        <v>734</v>
      </c>
    </row>
    <row r="424" spans="1:65" s="14" customFormat="1" ht="11.25">
      <c r="B424" s="198"/>
      <c r="C424" s="199"/>
      <c r="D424" s="183" t="s">
        <v>152</v>
      </c>
      <c r="E424" s="199"/>
      <c r="F424" s="201" t="s">
        <v>735</v>
      </c>
      <c r="G424" s="199"/>
      <c r="H424" s="202">
        <v>6.702</v>
      </c>
      <c r="I424" s="203"/>
      <c r="J424" s="199"/>
      <c r="K424" s="199"/>
      <c r="L424" s="204"/>
      <c r="M424" s="205"/>
      <c r="N424" s="206"/>
      <c r="O424" s="206"/>
      <c r="P424" s="206"/>
      <c r="Q424" s="206"/>
      <c r="R424" s="206"/>
      <c r="S424" s="206"/>
      <c r="T424" s="207"/>
      <c r="AT424" s="208" t="s">
        <v>152</v>
      </c>
      <c r="AU424" s="208" t="s">
        <v>133</v>
      </c>
      <c r="AV424" s="14" t="s">
        <v>133</v>
      </c>
      <c r="AW424" s="14" t="s">
        <v>4</v>
      </c>
      <c r="AX424" s="14" t="s">
        <v>77</v>
      </c>
      <c r="AY424" s="208" t="s">
        <v>126</v>
      </c>
    </row>
    <row r="425" spans="1:65" s="2" customFormat="1" ht="24">
      <c r="A425" s="36"/>
      <c r="B425" s="37"/>
      <c r="C425" s="170" t="s">
        <v>736</v>
      </c>
      <c r="D425" s="170" t="s">
        <v>128</v>
      </c>
      <c r="E425" s="171" t="s">
        <v>737</v>
      </c>
      <c r="F425" s="172" t="s">
        <v>738</v>
      </c>
      <c r="G425" s="173" t="s">
        <v>137</v>
      </c>
      <c r="H425" s="174">
        <v>6.093</v>
      </c>
      <c r="I425" s="175"/>
      <c r="J425" s="176">
        <f>ROUND(I425*H425,2)</f>
        <v>0</v>
      </c>
      <c r="K425" s="172" t="s">
        <v>138</v>
      </c>
      <c r="L425" s="41"/>
      <c r="M425" s="177" t="s">
        <v>19</v>
      </c>
      <c r="N425" s="178" t="s">
        <v>44</v>
      </c>
      <c r="O425" s="66"/>
      <c r="P425" s="179">
        <f>O425*H425</f>
        <v>0</v>
      </c>
      <c r="Q425" s="179">
        <v>1.0000000000000001E-5</v>
      </c>
      <c r="R425" s="179">
        <f>Q425*H425</f>
        <v>6.0930000000000008E-5</v>
      </c>
      <c r="S425" s="179">
        <v>0</v>
      </c>
      <c r="T425" s="180">
        <f>S425*H425</f>
        <v>0</v>
      </c>
      <c r="U425" s="36"/>
      <c r="V425" s="36"/>
      <c r="W425" s="36"/>
      <c r="X425" s="36"/>
      <c r="Y425" s="36"/>
      <c r="Z425" s="36"/>
      <c r="AA425" s="36"/>
      <c r="AB425" s="36"/>
      <c r="AC425" s="36"/>
      <c r="AD425" s="36"/>
      <c r="AE425" s="36"/>
      <c r="AR425" s="181" t="s">
        <v>221</v>
      </c>
      <c r="AT425" s="181" t="s">
        <v>128</v>
      </c>
      <c r="AU425" s="181" t="s">
        <v>133</v>
      </c>
      <c r="AY425" s="19" t="s">
        <v>126</v>
      </c>
      <c r="BE425" s="182">
        <f>IF(N425="základní",J425,0)</f>
        <v>0</v>
      </c>
      <c r="BF425" s="182">
        <f>IF(N425="snížená",J425,0)</f>
        <v>0</v>
      </c>
      <c r="BG425" s="182">
        <f>IF(N425="zákl. přenesená",J425,0)</f>
        <v>0</v>
      </c>
      <c r="BH425" s="182">
        <f>IF(N425="sníž. přenesená",J425,0)</f>
        <v>0</v>
      </c>
      <c r="BI425" s="182">
        <f>IF(N425="nulová",J425,0)</f>
        <v>0</v>
      </c>
      <c r="BJ425" s="19" t="s">
        <v>133</v>
      </c>
      <c r="BK425" s="182">
        <f>ROUND(I425*H425,2)</f>
        <v>0</v>
      </c>
      <c r="BL425" s="19" t="s">
        <v>221</v>
      </c>
      <c r="BM425" s="181" t="s">
        <v>739</v>
      </c>
    </row>
    <row r="426" spans="1:65" s="2" customFormat="1" ht="68.25">
      <c r="A426" s="36"/>
      <c r="B426" s="37"/>
      <c r="C426" s="38"/>
      <c r="D426" s="183" t="s">
        <v>140</v>
      </c>
      <c r="E426" s="38"/>
      <c r="F426" s="184" t="s">
        <v>729</v>
      </c>
      <c r="G426" s="38"/>
      <c r="H426" s="38"/>
      <c r="I426" s="185"/>
      <c r="J426" s="38"/>
      <c r="K426" s="38"/>
      <c r="L426" s="41"/>
      <c r="M426" s="186"/>
      <c r="N426" s="187"/>
      <c r="O426" s="66"/>
      <c r="P426" s="66"/>
      <c r="Q426" s="66"/>
      <c r="R426" s="66"/>
      <c r="S426" s="66"/>
      <c r="T426" s="67"/>
      <c r="U426" s="36"/>
      <c r="V426" s="36"/>
      <c r="W426" s="36"/>
      <c r="X426" s="36"/>
      <c r="Y426" s="36"/>
      <c r="Z426" s="36"/>
      <c r="AA426" s="36"/>
      <c r="AB426" s="36"/>
      <c r="AC426" s="36"/>
      <c r="AD426" s="36"/>
      <c r="AE426" s="36"/>
      <c r="AT426" s="19" t="s">
        <v>140</v>
      </c>
      <c r="AU426" s="19" t="s">
        <v>133</v>
      </c>
    </row>
    <row r="427" spans="1:65" s="2" customFormat="1" ht="16.5" customHeight="1">
      <c r="A427" s="36"/>
      <c r="B427" s="37"/>
      <c r="C427" s="220" t="s">
        <v>740</v>
      </c>
      <c r="D427" s="220" t="s">
        <v>216</v>
      </c>
      <c r="E427" s="221" t="s">
        <v>741</v>
      </c>
      <c r="F427" s="222" t="s">
        <v>742</v>
      </c>
      <c r="G427" s="223" t="s">
        <v>137</v>
      </c>
      <c r="H427" s="224">
        <v>7.0069999999999997</v>
      </c>
      <c r="I427" s="225"/>
      <c r="J427" s="226">
        <f>ROUND(I427*H427,2)</f>
        <v>0</v>
      </c>
      <c r="K427" s="222" t="s">
        <v>138</v>
      </c>
      <c r="L427" s="227"/>
      <c r="M427" s="228" t="s">
        <v>19</v>
      </c>
      <c r="N427" s="229" t="s">
        <v>44</v>
      </c>
      <c r="O427" s="66"/>
      <c r="P427" s="179">
        <f>O427*H427</f>
        <v>0</v>
      </c>
      <c r="Q427" s="179">
        <v>1.1E-4</v>
      </c>
      <c r="R427" s="179">
        <f>Q427*H427</f>
        <v>7.7076999999999994E-4</v>
      </c>
      <c r="S427" s="179">
        <v>0</v>
      </c>
      <c r="T427" s="180">
        <f>S427*H427</f>
        <v>0</v>
      </c>
      <c r="U427" s="36"/>
      <c r="V427" s="36"/>
      <c r="W427" s="36"/>
      <c r="X427" s="36"/>
      <c r="Y427" s="36"/>
      <c r="Z427" s="36"/>
      <c r="AA427" s="36"/>
      <c r="AB427" s="36"/>
      <c r="AC427" s="36"/>
      <c r="AD427" s="36"/>
      <c r="AE427" s="36"/>
      <c r="AR427" s="181" t="s">
        <v>326</v>
      </c>
      <c r="AT427" s="181" t="s">
        <v>216</v>
      </c>
      <c r="AU427" s="181" t="s">
        <v>133</v>
      </c>
      <c r="AY427" s="19" t="s">
        <v>126</v>
      </c>
      <c r="BE427" s="182">
        <f>IF(N427="základní",J427,0)</f>
        <v>0</v>
      </c>
      <c r="BF427" s="182">
        <f>IF(N427="snížená",J427,0)</f>
        <v>0</v>
      </c>
      <c r="BG427" s="182">
        <f>IF(N427="zákl. přenesená",J427,0)</f>
        <v>0</v>
      </c>
      <c r="BH427" s="182">
        <f>IF(N427="sníž. přenesená",J427,0)</f>
        <v>0</v>
      </c>
      <c r="BI427" s="182">
        <f>IF(N427="nulová",J427,0)</f>
        <v>0</v>
      </c>
      <c r="BJ427" s="19" t="s">
        <v>133</v>
      </c>
      <c r="BK427" s="182">
        <f>ROUND(I427*H427,2)</f>
        <v>0</v>
      </c>
      <c r="BL427" s="19" t="s">
        <v>221</v>
      </c>
      <c r="BM427" s="181" t="s">
        <v>743</v>
      </c>
    </row>
    <row r="428" spans="1:65" s="14" customFormat="1" ht="11.25">
      <c r="B428" s="198"/>
      <c r="C428" s="199"/>
      <c r="D428" s="183" t="s">
        <v>152</v>
      </c>
      <c r="E428" s="199"/>
      <c r="F428" s="201" t="s">
        <v>744</v>
      </c>
      <c r="G428" s="199"/>
      <c r="H428" s="202">
        <v>7.0069999999999997</v>
      </c>
      <c r="I428" s="203"/>
      <c r="J428" s="199"/>
      <c r="K428" s="199"/>
      <c r="L428" s="204"/>
      <c r="M428" s="205"/>
      <c r="N428" s="206"/>
      <c r="O428" s="206"/>
      <c r="P428" s="206"/>
      <c r="Q428" s="206"/>
      <c r="R428" s="206"/>
      <c r="S428" s="206"/>
      <c r="T428" s="207"/>
      <c r="AT428" s="208" t="s">
        <v>152</v>
      </c>
      <c r="AU428" s="208" t="s">
        <v>133</v>
      </c>
      <c r="AV428" s="14" t="s">
        <v>133</v>
      </c>
      <c r="AW428" s="14" t="s">
        <v>4</v>
      </c>
      <c r="AX428" s="14" t="s">
        <v>77</v>
      </c>
      <c r="AY428" s="208" t="s">
        <v>126</v>
      </c>
    </row>
    <row r="429" spans="1:65" s="2" customFormat="1" ht="24">
      <c r="A429" s="36"/>
      <c r="B429" s="37"/>
      <c r="C429" s="170" t="s">
        <v>745</v>
      </c>
      <c r="D429" s="170" t="s">
        <v>128</v>
      </c>
      <c r="E429" s="171" t="s">
        <v>746</v>
      </c>
      <c r="F429" s="172" t="s">
        <v>747</v>
      </c>
      <c r="G429" s="173" t="s">
        <v>690</v>
      </c>
      <c r="H429" s="230"/>
      <c r="I429" s="175"/>
      <c r="J429" s="176">
        <f>ROUND(I429*H429,2)</f>
        <v>0</v>
      </c>
      <c r="K429" s="172" t="s">
        <v>138</v>
      </c>
      <c r="L429" s="41"/>
      <c r="M429" s="177" t="s">
        <v>19</v>
      </c>
      <c r="N429" s="178" t="s">
        <v>44</v>
      </c>
      <c r="O429" s="66"/>
      <c r="P429" s="179">
        <f>O429*H429</f>
        <v>0</v>
      </c>
      <c r="Q429" s="179">
        <v>0</v>
      </c>
      <c r="R429" s="179">
        <f>Q429*H429</f>
        <v>0</v>
      </c>
      <c r="S429" s="179">
        <v>0</v>
      </c>
      <c r="T429" s="180">
        <f>S429*H429</f>
        <v>0</v>
      </c>
      <c r="U429" s="36"/>
      <c r="V429" s="36"/>
      <c r="W429" s="36"/>
      <c r="X429" s="36"/>
      <c r="Y429" s="36"/>
      <c r="Z429" s="36"/>
      <c r="AA429" s="36"/>
      <c r="AB429" s="36"/>
      <c r="AC429" s="36"/>
      <c r="AD429" s="36"/>
      <c r="AE429" s="36"/>
      <c r="AR429" s="181" t="s">
        <v>221</v>
      </c>
      <c r="AT429" s="181" t="s">
        <v>128</v>
      </c>
      <c r="AU429" s="181" t="s">
        <v>133</v>
      </c>
      <c r="AY429" s="19" t="s">
        <v>126</v>
      </c>
      <c r="BE429" s="182">
        <f>IF(N429="základní",J429,0)</f>
        <v>0</v>
      </c>
      <c r="BF429" s="182">
        <f>IF(N429="snížená",J429,0)</f>
        <v>0</v>
      </c>
      <c r="BG429" s="182">
        <f>IF(N429="zákl. přenesená",J429,0)</f>
        <v>0</v>
      </c>
      <c r="BH429" s="182">
        <f>IF(N429="sníž. přenesená",J429,0)</f>
        <v>0</v>
      </c>
      <c r="BI429" s="182">
        <f>IF(N429="nulová",J429,0)</f>
        <v>0</v>
      </c>
      <c r="BJ429" s="19" t="s">
        <v>133</v>
      </c>
      <c r="BK429" s="182">
        <f>ROUND(I429*H429,2)</f>
        <v>0</v>
      </c>
      <c r="BL429" s="19" t="s">
        <v>221</v>
      </c>
      <c r="BM429" s="181" t="s">
        <v>748</v>
      </c>
    </row>
    <row r="430" spans="1:65" s="2" customFormat="1" ht="78">
      <c r="A430" s="36"/>
      <c r="B430" s="37"/>
      <c r="C430" s="38"/>
      <c r="D430" s="183" t="s">
        <v>140</v>
      </c>
      <c r="E430" s="38"/>
      <c r="F430" s="184" t="s">
        <v>749</v>
      </c>
      <c r="G430" s="38"/>
      <c r="H430" s="38"/>
      <c r="I430" s="185"/>
      <c r="J430" s="38"/>
      <c r="K430" s="38"/>
      <c r="L430" s="41"/>
      <c r="M430" s="186"/>
      <c r="N430" s="187"/>
      <c r="O430" s="66"/>
      <c r="P430" s="66"/>
      <c r="Q430" s="66"/>
      <c r="R430" s="66"/>
      <c r="S430" s="66"/>
      <c r="T430" s="67"/>
      <c r="U430" s="36"/>
      <c r="V430" s="36"/>
      <c r="W430" s="36"/>
      <c r="X430" s="36"/>
      <c r="Y430" s="36"/>
      <c r="Z430" s="36"/>
      <c r="AA430" s="36"/>
      <c r="AB430" s="36"/>
      <c r="AC430" s="36"/>
      <c r="AD430" s="36"/>
      <c r="AE430" s="36"/>
      <c r="AT430" s="19" t="s">
        <v>140</v>
      </c>
      <c r="AU430" s="19" t="s">
        <v>133</v>
      </c>
    </row>
    <row r="431" spans="1:65" s="12" customFormat="1" ht="22.9" customHeight="1">
      <c r="B431" s="154"/>
      <c r="C431" s="155"/>
      <c r="D431" s="156" t="s">
        <v>71</v>
      </c>
      <c r="E431" s="168" t="s">
        <v>750</v>
      </c>
      <c r="F431" s="168" t="s">
        <v>751</v>
      </c>
      <c r="G431" s="155"/>
      <c r="H431" s="155"/>
      <c r="I431" s="158"/>
      <c r="J431" s="169">
        <f>BK431</f>
        <v>0</v>
      </c>
      <c r="K431" s="155"/>
      <c r="L431" s="160"/>
      <c r="M431" s="161"/>
      <c r="N431" s="162"/>
      <c r="O431" s="162"/>
      <c r="P431" s="163">
        <f>SUM(P432:P438)</f>
        <v>0</v>
      </c>
      <c r="Q431" s="162"/>
      <c r="R431" s="163">
        <f>SUM(R432:R438)</f>
        <v>1.848E-2</v>
      </c>
      <c r="S431" s="162"/>
      <c r="T431" s="164">
        <f>SUM(T432:T438)</f>
        <v>0</v>
      </c>
      <c r="AR431" s="165" t="s">
        <v>133</v>
      </c>
      <c r="AT431" s="166" t="s">
        <v>71</v>
      </c>
      <c r="AU431" s="166" t="s">
        <v>77</v>
      </c>
      <c r="AY431" s="165" t="s">
        <v>126</v>
      </c>
      <c r="BK431" s="167">
        <f>SUM(BK432:BK438)</f>
        <v>0</v>
      </c>
    </row>
    <row r="432" spans="1:65" s="2" customFormat="1" ht="16.5" customHeight="1">
      <c r="A432" s="36"/>
      <c r="B432" s="37"/>
      <c r="C432" s="170" t="s">
        <v>752</v>
      </c>
      <c r="D432" s="170" t="s">
        <v>128</v>
      </c>
      <c r="E432" s="171" t="s">
        <v>753</v>
      </c>
      <c r="F432" s="172" t="s">
        <v>754</v>
      </c>
      <c r="G432" s="173" t="s">
        <v>149</v>
      </c>
      <c r="H432" s="174">
        <v>11</v>
      </c>
      <c r="I432" s="175"/>
      <c r="J432" s="176">
        <f>ROUND(I432*H432,2)</f>
        <v>0</v>
      </c>
      <c r="K432" s="172" t="s">
        <v>138</v>
      </c>
      <c r="L432" s="41"/>
      <c r="M432" s="177" t="s">
        <v>19</v>
      </c>
      <c r="N432" s="178" t="s">
        <v>44</v>
      </c>
      <c r="O432" s="66"/>
      <c r="P432" s="179">
        <f>O432*H432</f>
        <v>0</v>
      </c>
      <c r="Q432" s="179">
        <v>1.6800000000000001E-3</v>
      </c>
      <c r="R432" s="179">
        <f>Q432*H432</f>
        <v>1.848E-2</v>
      </c>
      <c r="S432" s="179">
        <v>0</v>
      </c>
      <c r="T432" s="180">
        <f>S432*H432</f>
        <v>0</v>
      </c>
      <c r="U432" s="36"/>
      <c r="V432" s="36"/>
      <c r="W432" s="36"/>
      <c r="X432" s="36"/>
      <c r="Y432" s="36"/>
      <c r="Z432" s="36"/>
      <c r="AA432" s="36"/>
      <c r="AB432" s="36"/>
      <c r="AC432" s="36"/>
      <c r="AD432" s="36"/>
      <c r="AE432" s="36"/>
      <c r="AR432" s="181" t="s">
        <v>221</v>
      </c>
      <c r="AT432" s="181" t="s">
        <v>128</v>
      </c>
      <c r="AU432" s="181" t="s">
        <v>133</v>
      </c>
      <c r="AY432" s="19" t="s">
        <v>126</v>
      </c>
      <c r="BE432" s="182">
        <f>IF(N432="základní",J432,0)</f>
        <v>0</v>
      </c>
      <c r="BF432" s="182">
        <f>IF(N432="snížená",J432,0)</f>
        <v>0</v>
      </c>
      <c r="BG432" s="182">
        <f>IF(N432="zákl. přenesená",J432,0)</f>
        <v>0</v>
      </c>
      <c r="BH432" s="182">
        <f>IF(N432="sníž. přenesená",J432,0)</f>
        <v>0</v>
      </c>
      <c r="BI432" s="182">
        <f>IF(N432="nulová",J432,0)</f>
        <v>0</v>
      </c>
      <c r="BJ432" s="19" t="s">
        <v>133</v>
      </c>
      <c r="BK432" s="182">
        <f>ROUND(I432*H432,2)</f>
        <v>0</v>
      </c>
      <c r="BL432" s="19" t="s">
        <v>221</v>
      </c>
      <c r="BM432" s="181" t="s">
        <v>755</v>
      </c>
    </row>
    <row r="433" spans="1:65" s="2" customFormat="1" ht="29.25">
      <c r="A433" s="36"/>
      <c r="B433" s="37"/>
      <c r="C433" s="38"/>
      <c r="D433" s="183" t="s">
        <v>140</v>
      </c>
      <c r="E433" s="38"/>
      <c r="F433" s="184" t="s">
        <v>756</v>
      </c>
      <c r="G433" s="38"/>
      <c r="H433" s="38"/>
      <c r="I433" s="185"/>
      <c r="J433" s="38"/>
      <c r="K433" s="38"/>
      <c r="L433" s="41"/>
      <c r="M433" s="186"/>
      <c r="N433" s="187"/>
      <c r="O433" s="66"/>
      <c r="P433" s="66"/>
      <c r="Q433" s="66"/>
      <c r="R433" s="66"/>
      <c r="S433" s="66"/>
      <c r="T433" s="67"/>
      <c r="U433" s="36"/>
      <c r="V433" s="36"/>
      <c r="W433" s="36"/>
      <c r="X433" s="36"/>
      <c r="Y433" s="36"/>
      <c r="Z433" s="36"/>
      <c r="AA433" s="36"/>
      <c r="AB433" s="36"/>
      <c r="AC433" s="36"/>
      <c r="AD433" s="36"/>
      <c r="AE433" s="36"/>
      <c r="AT433" s="19" t="s">
        <v>140</v>
      </c>
      <c r="AU433" s="19" t="s">
        <v>133</v>
      </c>
    </row>
    <row r="434" spans="1:65" s="2" customFormat="1" ht="16.5" customHeight="1">
      <c r="A434" s="36"/>
      <c r="B434" s="37"/>
      <c r="C434" s="170" t="s">
        <v>757</v>
      </c>
      <c r="D434" s="170" t="s">
        <v>128</v>
      </c>
      <c r="E434" s="171" t="s">
        <v>758</v>
      </c>
      <c r="F434" s="172" t="s">
        <v>759</v>
      </c>
      <c r="G434" s="173" t="s">
        <v>149</v>
      </c>
      <c r="H434" s="174">
        <v>11</v>
      </c>
      <c r="I434" s="175"/>
      <c r="J434" s="176">
        <f>ROUND(I434*H434,2)</f>
        <v>0</v>
      </c>
      <c r="K434" s="172" t="s">
        <v>138</v>
      </c>
      <c r="L434" s="41"/>
      <c r="M434" s="177" t="s">
        <v>19</v>
      </c>
      <c r="N434" s="178" t="s">
        <v>44</v>
      </c>
      <c r="O434" s="66"/>
      <c r="P434" s="179">
        <f>O434*H434</f>
        <v>0</v>
      </c>
      <c r="Q434" s="179">
        <v>0</v>
      </c>
      <c r="R434" s="179">
        <f>Q434*H434</f>
        <v>0</v>
      </c>
      <c r="S434" s="179">
        <v>0</v>
      </c>
      <c r="T434" s="180">
        <f>S434*H434</f>
        <v>0</v>
      </c>
      <c r="U434" s="36"/>
      <c r="V434" s="36"/>
      <c r="W434" s="36"/>
      <c r="X434" s="36"/>
      <c r="Y434" s="36"/>
      <c r="Z434" s="36"/>
      <c r="AA434" s="36"/>
      <c r="AB434" s="36"/>
      <c r="AC434" s="36"/>
      <c r="AD434" s="36"/>
      <c r="AE434" s="36"/>
      <c r="AR434" s="181" t="s">
        <v>221</v>
      </c>
      <c r="AT434" s="181" t="s">
        <v>128</v>
      </c>
      <c r="AU434" s="181" t="s">
        <v>133</v>
      </c>
      <c r="AY434" s="19" t="s">
        <v>126</v>
      </c>
      <c r="BE434" s="182">
        <f>IF(N434="základní",J434,0)</f>
        <v>0</v>
      </c>
      <c r="BF434" s="182">
        <f>IF(N434="snížená",J434,0)</f>
        <v>0</v>
      </c>
      <c r="BG434" s="182">
        <f>IF(N434="zákl. přenesená",J434,0)</f>
        <v>0</v>
      </c>
      <c r="BH434" s="182">
        <f>IF(N434="sníž. přenesená",J434,0)</f>
        <v>0</v>
      </c>
      <c r="BI434" s="182">
        <f>IF(N434="nulová",J434,0)</f>
        <v>0</v>
      </c>
      <c r="BJ434" s="19" t="s">
        <v>133</v>
      </c>
      <c r="BK434" s="182">
        <f>ROUND(I434*H434,2)</f>
        <v>0</v>
      </c>
      <c r="BL434" s="19" t="s">
        <v>221</v>
      </c>
      <c r="BM434" s="181" t="s">
        <v>760</v>
      </c>
    </row>
    <row r="435" spans="1:65" s="2" customFormat="1" ht="16.5" customHeight="1">
      <c r="A435" s="36"/>
      <c r="B435" s="37"/>
      <c r="C435" s="170" t="s">
        <v>761</v>
      </c>
      <c r="D435" s="170" t="s">
        <v>128</v>
      </c>
      <c r="E435" s="171" t="s">
        <v>762</v>
      </c>
      <c r="F435" s="172" t="s">
        <v>763</v>
      </c>
      <c r="G435" s="173" t="s">
        <v>131</v>
      </c>
      <c r="H435" s="174">
        <v>1</v>
      </c>
      <c r="I435" s="175"/>
      <c r="J435" s="176">
        <f>ROUND(I435*H435,2)</f>
        <v>0</v>
      </c>
      <c r="K435" s="172" t="s">
        <v>19</v>
      </c>
      <c r="L435" s="41"/>
      <c r="M435" s="177" t="s">
        <v>19</v>
      </c>
      <c r="N435" s="178" t="s">
        <v>44</v>
      </c>
      <c r="O435" s="66"/>
      <c r="P435" s="179">
        <f>O435*H435</f>
        <v>0</v>
      </c>
      <c r="Q435" s="179">
        <v>0</v>
      </c>
      <c r="R435" s="179">
        <f>Q435*H435</f>
        <v>0</v>
      </c>
      <c r="S435" s="179">
        <v>0</v>
      </c>
      <c r="T435" s="180">
        <f>S435*H435</f>
        <v>0</v>
      </c>
      <c r="U435" s="36"/>
      <c r="V435" s="36"/>
      <c r="W435" s="36"/>
      <c r="X435" s="36"/>
      <c r="Y435" s="36"/>
      <c r="Z435" s="36"/>
      <c r="AA435" s="36"/>
      <c r="AB435" s="36"/>
      <c r="AC435" s="36"/>
      <c r="AD435" s="36"/>
      <c r="AE435" s="36"/>
      <c r="AR435" s="181" t="s">
        <v>221</v>
      </c>
      <c r="AT435" s="181" t="s">
        <v>128</v>
      </c>
      <c r="AU435" s="181" t="s">
        <v>133</v>
      </c>
      <c r="AY435" s="19" t="s">
        <v>126</v>
      </c>
      <c r="BE435" s="182">
        <f>IF(N435="základní",J435,0)</f>
        <v>0</v>
      </c>
      <c r="BF435" s="182">
        <f>IF(N435="snížená",J435,0)</f>
        <v>0</v>
      </c>
      <c r="BG435" s="182">
        <f>IF(N435="zákl. přenesená",J435,0)</f>
        <v>0</v>
      </c>
      <c r="BH435" s="182">
        <f>IF(N435="sníž. přenesená",J435,0)</f>
        <v>0</v>
      </c>
      <c r="BI435" s="182">
        <f>IF(N435="nulová",J435,0)</f>
        <v>0</v>
      </c>
      <c r="BJ435" s="19" t="s">
        <v>133</v>
      </c>
      <c r="BK435" s="182">
        <f>ROUND(I435*H435,2)</f>
        <v>0</v>
      </c>
      <c r="BL435" s="19" t="s">
        <v>221</v>
      </c>
      <c r="BM435" s="181" t="s">
        <v>764</v>
      </c>
    </row>
    <row r="436" spans="1:65" s="2" customFormat="1" ht="16.5" customHeight="1">
      <c r="A436" s="36"/>
      <c r="B436" s="37"/>
      <c r="C436" s="170" t="s">
        <v>765</v>
      </c>
      <c r="D436" s="170" t="s">
        <v>128</v>
      </c>
      <c r="E436" s="171" t="s">
        <v>766</v>
      </c>
      <c r="F436" s="172" t="s">
        <v>767</v>
      </c>
      <c r="G436" s="173" t="s">
        <v>131</v>
      </c>
      <c r="H436" s="174">
        <v>1</v>
      </c>
      <c r="I436" s="175"/>
      <c r="J436" s="176">
        <f>ROUND(I436*H436,2)</f>
        <v>0</v>
      </c>
      <c r="K436" s="172" t="s">
        <v>19</v>
      </c>
      <c r="L436" s="41"/>
      <c r="M436" s="177" t="s">
        <v>19</v>
      </c>
      <c r="N436" s="178" t="s">
        <v>44</v>
      </c>
      <c r="O436" s="66"/>
      <c r="P436" s="179">
        <f>O436*H436</f>
        <v>0</v>
      </c>
      <c r="Q436" s="179">
        <v>0</v>
      </c>
      <c r="R436" s="179">
        <f>Q436*H436</f>
        <v>0</v>
      </c>
      <c r="S436" s="179">
        <v>0</v>
      </c>
      <c r="T436" s="180">
        <f>S436*H436</f>
        <v>0</v>
      </c>
      <c r="U436" s="36"/>
      <c r="V436" s="36"/>
      <c r="W436" s="36"/>
      <c r="X436" s="36"/>
      <c r="Y436" s="36"/>
      <c r="Z436" s="36"/>
      <c r="AA436" s="36"/>
      <c r="AB436" s="36"/>
      <c r="AC436" s="36"/>
      <c r="AD436" s="36"/>
      <c r="AE436" s="36"/>
      <c r="AR436" s="181" t="s">
        <v>221</v>
      </c>
      <c r="AT436" s="181" t="s">
        <v>128</v>
      </c>
      <c r="AU436" s="181" t="s">
        <v>133</v>
      </c>
      <c r="AY436" s="19" t="s">
        <v>126</v>
      </c>
      <c r="BE436" s="182">
        <f>IF(N436="základní",J436,0)</f>
        <v>0</v>
      </c>
      <c r="BF436" s="182">
        <f>IF(N436="snížená",J436,0)</f>
        <v>0</v>
      </c>
      <c r="BG436" s="182">
        <f>IF(N436="zákl. přenesená",J436,0)</f>
        <v>0</v>
      </c>
      <c r="BH436" s="182">
        <f>IF(N436="sníž. přenesená",J436,0)</f>
        <v>0</v>
      </c>
      <c r="BI436" s="182">
        <f>IF(N436="nulová",J436,0)</f>
        <v>0</v>
      </c>
      <c r="BJ436" s="19" t="s">
        <v>133</v>
      </c>
      <c r="BK436" s="182">
        <f>ROUND(I436*H436,2)</f>
        <v>0</v>
      </c>
      <c r="BL436" s="19" t="s">
        <v>221</v>
      </c>
      <c r="BM436" s="181" t="s">
        <v>768</v>
      </c>
    </row>
    <row r="437" spans="1:65" s="2" customFormat="1" ht="24">
      <c r="A437" s="36"/>
      <c r="B437" s="37"/>
      <c r="C437" s="170" t="s">
        <v>769</v>
      </c>
      <c r="D437" s="170" t="s">
        <v>128</v>
      </c>
      <c r="E437" s="171" t="s">
        <v>770</v>
      </c>
      <c r="F437" s="172" t="s">
        <v>771</v>
      </c>
      <c r="G437" s="173" t="s">
        <v>690</v>
      </c>
      <c r="H437" s="230"/>
      <c r="I437" s="175"/>
      <c r="J437" s="176">
        <f>ROUND(I437*H437,2)</f>
        <v>0</v>
      </c>
      <c r="K437" s="172" t="s">
        <v>138</v>
      </c>
      <c r="L437" s="41"/>
      <c r="M437" s="177" t="s">
        <v>19</v>
      </c>
      <c r="N437" s="178" t="s">
        <v>44</v>
      </c>
      <c r="O437" s="66"/>
      <c r="P437" s="179">
        <f>O437*H437</f>
        <v>0</v>
      </c>
      <c r="Q437" s="179">
        <v>0</v>
      </c>
      <c r="R437" s="179">
        <f>Q437*H437</f>
        <v>0</v>
      </c>
      <c r="S437" s="179">
        <v>0</v>
      </c>
      <c r="T437" s="180">
        <f>S437*H437</f>
        <v>0</v>
      </c>
      <c r="U437" s="36"/>
      <c r="V437" s="36"/>
      <c r="W437" s="36"/>
      <c r="X437" s="36"/>
      <c r="Y437" s="36"/>
      <c r="Z437" s="36"/>
      <c r="AA437" s="36"/>
      <c r="AB437" s="36"/>
      <c r="AC437" s="36"/>
      <c r="AD437" s="36"/>
      <c r="AE437" s="36"/>
      <c r="AR437" s="181" t="s">
        <v>221</v>
      </c>
      <c r="AT437" s="181" t="s">
        <v>128</v>
      </c>
      <c r="AU437" s="181" t="s">
        <v>133</v>
      </c>
      <c r="AY437" s="19" t="s">
        <v>126</v>
      </c>
      <c r="BE437" s="182">
        <f>IF(N437="základní",J437,0)</f>
        <v>0</v>
      </c>
      <c r="BF437" s="182">
        <f>IF(N437="snížená",J437,0)</f>
        <v>0</v>
      </c>
      <c r="BG437" s="182">
        <f>IF(N437="zákl. přenesená",J437,0)</f>
        <v>0</v>
      </c>
      <c r="BH437" s="182">
        <f>IF(N437="sníž. přenesená",J437,0)</f>
        <v>0</v>
      </c>
      <c r="BI437" s="182">
        <f>IF(N437="nulová",J437,0)</f>
        <v>0</v>
      </c>
      <c r="BJ437" s="19" t="s">
        <v>133</v>
      </c>
      <c r="BK437" s="182">
        <f>ROUND(I437*H437,2)</f>
        <v>0</v>
      </c>
      <c r="BL437" s="19" t="s">
        <v>221</v>
      </c>
      <c r="BM437" s="181" t="s">
        <v>772</v>
      </c>
    </row>
    <row r="438" spans="1:65" s="2" customFormat="1" ht="78">
      <c r="A438" s="36"/>
      <c r="B438" s="37"/>
      <c r="C438" s="38"/>
      <c r="D438" s="183" t="s">
        <v>140</v>
      </c>
      <c r="E438" s="38"/>
      <c r="F438" s="184" t="s">
        <v>692</v>
      </c>
      <c r="G438" s="38"/>
      <c r="H438" s="38"/>
      <c r="I438" s="185"/>
      <c r="J438" s="38"/>
      <c r="K438" s="38"/>
      <c r="L438" s="41"/>
      <c r="M438" s="186"/>
      <c r="N438" s="187"/>
      <c r="O438" s="66"/>
      <c r="P438" s="66"/>
      <c r="Q438" s="66"/>
      <c r="R438" s="66"/>
      <c r="S438" s="66"/>
      <c r="T438" s="67"/>
      <c r="U438" s="36"/>
      <c r="V438" s="36"/>
      <c r="W438" s="36"/>
      <c r="X438" s="36"/>
      <c r="Y438" s="36"/>
      <c r="Z438" s="36"/>
      <c r="AA438" s="36"/>
      <c r="AB438" s="36"/>
      <c r="AC438" s="36"/>
      <c r="AD438" s="36"/>
      <c r="AE438" s="36"/>
      <c r="AT438" s="19" t="s">
        <v>140</v>
      </c>
      <c r="AU438" s="19" t="s">
        <v>133</v>
      </c>
    </row>
    <row r="439" spans="1:65" s="12" customFormat="1" ht="22.9" customHeight="1">
      <c r="B439" s="154"/>
      <c r="C439" s="155"/>
      <c r="D439" s="156" t="s">
        <v>71</v>
      </c>
      <c r="E439" s="168" t="s">
        <v>773</v>
      </c>
      <c r="F439" s="168" t="s">
        <v>774</v>
      </c>
      <c r="G439" s="155"/>
      <c r="H439" s="155"/>
      <c r="I439" s="158"/>
      <c r="J439" s="169">
        <f>BK439</f>
        <v>0</v>
      </c>
      <c r="K439" s="155"/>
      <c r="L439" s="160"/>
      <c r="M439" s="161"/>
      <c r="N439" s="162"/>
      <c r="O439" s="162"/>
      <c r="P439" s="163">
        <f>SUM(P440:P516)</f>
        <v>0</v>
      </c>
      <c r="Q439" s="162"/>
      <c r="R439" s="163">
        <f>SUM(R440:R516)</f>
        <v>0.47827291</v>
      </c>
      <c r="S439" s="162"/>
      <c r="T439" s="164">
        <f>SUM(T440:T516)</f>
        <v>0</v>
      </c>
      <c r="AR439" s="165" t="s">
        <v>133</v>
      </c>
      <c r="AT439" s="166" t="s">
        <v>71</v>
      </c>
      <c r="AU439" s="166" t="s">
        <v>77</v>
      </c>
      <c r="AY439" s="165" t="s">
        <v>126</v>
      </c>
      <c r="BK439" s="167">
        <f>SUM(BK440:BK516)</f>
        <v>0</v>
      </c>
    </row>
    <row r="440" spans="1:65" s="2" customFormat="1" ht="16.5" customHeight="1">
      <c r="A440" s="36"/>
      <c r="B440" s="37"/>
      <c r="C440" s="170" t="s">
        <v>775</v>
      </c>
      <c r="D440" s="170" t="s">
        <v>128</v>
      </c>
      <c r="E440" s="171" t="s">
        <v>776</v>
      </c>
      <c r="F440" s="172" t="s">
        <v>777</v>
      </c>
      <c r="G440" s="173" t="s">
        <v>131</v>
      </c>
      <c r="H440" s="174">
        <v>1</v>
      </c>
      <c r="I440" s="175"/>
      <c r="J440" s="176">
        <f>ROUND(I440*H440,2)</f>
        <v>0</v>
      </c>
      <c r="K440" s="172" t="s">
        <v>19</v>
      </c>
      <c r="L440" s="41"/>
      <c r="M440" s="177" t="s">
        <v>19</v>
      </c>
      <c r="N440" s="178" t="s">
        <v>44</v>
      </c>
      <c r="O440" s="66"/>
      <c r="P440" s="179">
        <f>O440*H440</f>
        <v>0</v>
      </c>
      <c r="Q440" s="179">
        <v>0</v>
      </c>
      <c r="R440" s="179">
        <f>Q440*H440</f>
        <v>0</v>
      </c>
      <c r="S440" s="179">
        <v>0</v>
      </c>
      <c r="T440" s="180">
        <f>S440*H440</f>
        <v>0</v>
      </c>
      <c r="U440" s="36"/>
      <c r="V440" s="36"/>
      <c r="W440" s="36"/>
      <c r="X440" s="36"/>
      <c r="Y440" s="36"/>
      <c r="Z440" s="36"/>
      <c r="AA440" s="36"/>
      <c r="AB440" s="36"/>
      <c r="AC440" s="36"/>
      <c r="AD440" s="36"/>
      <c r="AE440" s="36"/>
      <c r="AR440" s="181" t="s">
        <v>221</v>
      </c>
      <c r="AT440" s="181" t="s">
        <v>128</v>
      </c>
      <c r="AU440" s="181" t="s">
        <v>133</v>
      </c>
      <c r="AY440" s="19" t="s">
        <v>126</v>
      </c>
      <c r="BE440" s="182">
        <f>IF(N440="základní",J440,0)</f>
        <v>0</v>
      </c>
      <c r="BF440" s="182">
        <f>IF(N440="snížená",J440,0)</f>
        <v>0</v>
      </c>
      <c r="BG440" s="182">
        <f>IF(N440="zákl. přenesená",J440,0)</f>
        <v>0</v>
      </c>
      <c r="BH440" s="182">
        <f>IF(N440="sníž. přenesená",J440,0)</f>
        <v>0</v>
      </c>
      <c r="BI440" s="182">
        <f>IF(N440="nulová",J440,0)</f>
        <v>0</v>
      </c>
      <c r="BJ440" s="19" t="s">
        <v>133</v>
      </c>
      <c r="BK440" s="182">
        <f>ROUND(I440*H440,2)</f>
        <v>0</v>
      </c>
      <c r="BL440" s="19" t="s">
        <v>221</v>
      </c>
      <c r="BM440" s="181" t="s">
        <v>778</v>
      </c>
    </row>
    <row r="441" spans="1:65" s="2" customFormat="1" ht="24">
      <c r="A441" s="36"/>
      <c r="B441" s="37"/>
      <c r="C441" s="170" t="s">
        <v>779</v>
      </c>
      <c r="D441" s="170" t="s">
        <v>128</v>
      </c>
      <c r="E441" s="171" t="s">
        <v>780</v>
      </c>
      <c r="F441" s="172" t="s">
        <v>781</v>
      </c>
      <c r="G441" s="173" t="s">
        <v>163</v>
      </c>
      <c r="H441" s="174">
        <v>0.73199999999999998</v>
      </c>
      <c r="I441" s="175"/>
      <c r="J441" s="176">
        <f>ROUND(I441*H441,2)</f>
        <v>0</v>
      </c>
      <c r="K441" s="172" t="s">
        <v>138</v>
      </c>
      <c r="L441" s="41"/>
      <c r="M441" s="177" t="s">
        <v>19</v>
      </c>
      <c r="N441" s="178" t="s">
        <v>44</v>
      </c>
      <c r="O441" s="66"/>
      <c r="P441" s="179">
        <f>O441*H441</f>
        <v>0</v>
      </c>
      <c r="Q441" s="179">
        <v>1.89E-3</v>
      </c>
      <c r="R441" s="179">
        <f>Q441*H441</f>
        <v>1.3834799999999999E-3</v>
      </c>
      <c r="S441" s="179">
        <v>0</v>
      </c>
      <c r="T441" s="180">
        <f>S441*H441</f>
        <v>0</v>
      </c>
      <c r="U441" s="36"/>
      <c r="V441" s="36"/>
      <c r="W441" s="36"/>
      <c r="X441" s="36"/>
      <c r="Y441" s="36"/>
      <c r="Z441" s="36"/>
      <c r="AA441" s="36"/>
      <c r="AB441" s="36"/>
      <c r="AC441" s="36"/>
      <c r="AD441" s="36"/>
      <c r="AE441" s="36"/>
      <c r="AR441" s="181" t="s">
        <v>221</v>
      </c>
      <c r="AT441" s="181" t="s">
        <v>128</v>
      </c>
      <c r="AU441" s="181" t="s">
        <v>133</v>
      </c>
      <c r="AY441" s="19" t="s">
        <v>126</v>
      </c>
      <c r="BE441" s="182">
        <f>IF(N441="základní",J441,0)</f>
        <v>0</v>
      </c>
      <c r="BF441" s="182">
        <f>IF(N441="snížená",J441,0)</f>
        <v>0</v>
      </c>
      <c r="BG441" s="182">
        <f>IF(N441="zákl. přenesená",J441,0)</f>
        <v>0</v>
      </c>
      <c r="BH441" s="182">
        <f>IF(N441="sníž. přenesená",J441,0)</f>
        <v>0</v>
      </c>
      <c r="BI441" s="182">
        <f>IF(N441="nulová",J441,0)</f>
        <v>0</v>
      </c>
      <c r="BJ441" s="19" t="s">
        <v>133</v>
      </c>
      <c r="BK441" s="182">
        <f>ROUND(I441*H441,2)</f>
        <v>0</v>
      </c>
      <c r="BL441" s="19" t="s">
        <v>221</v>
      </c>
      <c r="BM441" s="181" t="s">
        <v>782</v>
      </c>
    </row>
    <row r="442" spans="1:65" s="2" customFormat="1" ht="156">
      <c r="A442" s="36"/>
      <c r="B442" s="37"/>
      <c r="C442" s="38"/>
      <c r="D442" s="183" t="s">
        <v>140</v>
      </c>
      <c r="E442" s="38"/>
      <c r="F442" s="184" t="s">
        <v>783</v>
      </c>
      <c r="G442" s="38"/>
      <c r="H442" s="38"/>
      <c r="I442" s="185"/>
      <c r="J442" s="38"/>
      <c r="K442" s="38"/>
      <c r="L442" s="41"/>
      <c r="M442" s="186"/>
      <c r="N442" s="187"/>
      <c r="O442" s="66"/>
      <c r="P442" s="66"/>
      <c r="Q442" s="66"/>
      <c r="R442" s="66"/>
      <c r="S442" s="66"/>
      <c r="T442" s="67"/>
      <c r="U442" s="36"/>
      <c r="V442" s="36"/>
      <c r="W442" s="36"/>
      <c r="X442" s="36"/>
      <c r="Y442" s="36"/>
      <c r="Z442" s="36"/>
      <c r="AA442" s="36"/>
      <c r="AB442" s="36"/>
      <c r="AC442" s="36"/>
      <c r="AD442" s="36"/>
      <c r="AE442" s="36"/>
      <c r="AT442" s="19" t="s">
        <v>140</v>
      </c>
      <c r="AU442" s="19" t="s">
        <v>133</v>
      </c>
    </row>
    <row r="443" spans="1:65" s="14" customFormat="1" ht="11.25">
      <c r="B443" s="198"/>
      <c r="C443" s="199"/>
      <c r="D443" s="183" t="s">
        <v>152</v>
      </c>
      <c r="E443" s="200" t="s">
        <v>19</v>
      </c>
      <c r="F443" s="201" t="s">
        <v>784</v>
      </c>
      <c r="G443" s="199"/>
      <c r="H443" s="202">
        <v>0.73199999999999998</v>
      </c>
      <c r="I443" s="203"/>
      <c r="J443" s="199"/>
      <c r="K443" s="199"/>
      <c r="L443" s="204"/>
      <c r="M443" s="205"/>
      <c r="N443" s="206"/>
      <c r="O443" s="206"/>
      <c r="P443" s="206"/>
      <c r="Q443" s="206"/>
      <c r="R443" s="206"/>
      <c r="S443" s="206"/>
      <c r="T443" s="207"/>
      <c r="AT443" s="208" t="s">
        <v>152</v>
      </c>
      <c r="AU443" s="208" t="s">
        <v>133</v>
      </c>
      <c r="AV443" s="14" t="s">
        <v>133</v>
      </c>
      <c r="AW443" s="14" t="s">
        <v>33</v>
      </c>
      <c r="AX443" s="14" t="s">
        <v>77</v>
      </c>
      <c r="AY443" s="208" t="s">
        <v>126</v>
      </c>
    </row>
    <row r="444" spans="1:65" s="2" customFormat="1" ht="24">
      <c r="A444" s="36"/>
      <c r="B444" s="37"/>
      <c r="C444" s="170" t="s">
        <v>785</v>
      </c>
      <c r="D444" s="170" t="s">
        <v>128</v>
      </c>
      <c r="E444" s="171" t="s">
        <v>786</v>
      </c>
      <c r="F444" s="172" t="s">
        <v>787</v>
      </c>
      <c r="G444" s="173" t="s">
        <v>149</v>
      </c>
      <c r="H444" s="174">
        <v>63.9</v>
      </c>
      <c r="I444" s="175"/>
      <c r="J444" s="176">
        <f>ROUND(I444*H444,2)</f>
        <v>0</v>
      </c>
      <c r="K444" s="172" t="s">
        <v>138</v>
      </c>
      <c r="L444" s="41"/>
      <c r="M444" s="177" t="s">
        <v>19</v>
      </c>
      <c r="N444" s="178" t="s">
        <v>44</v>
      </c>
      <c r="O444" s="66"/>
      <c r="P444" s="179">
        <f>O444*H444</f>
        <v>0</v>
      </c>
      <c r="Q444" s="179">
        <v>0</v>
      </c>
      <c r="R444" s="179">
        <f>Q444*H444</f>
        <v>0</v>
      </c>
      <c r="S444" s="179">
        <v>0</v>
      </c>
      <c r="T444" s="180">
        <f>S444*H444</f>
        <v>0</v>
      </c>
      <c r="U444" s="36"/>
      <c r="V444" s="36"/>
      <c r="W444" s="36"/>
      <c r="X444" s="36"/>
      <c r="Y444" s="36"/>
      <c r="Z444" s="36"/>
      <c r="AA444" s="36"/>
      <c r="AB444" s="36"/>
      <c r="AC444" s="36"/>
      <c r="AD444" s="36"/>
      <c r="AE444" s="36"/>
      <c r="AR444" s="181" t="s">
        <v>221</v>
      </c>
      <c r="AT444" s="181" t="s">
        <v>128</v>
      </c>
      <c r="AU444" s="181" t="s">
        <v>133</v>
      </c>
      <c r="AY444" s="19" t="s">
        <v>126</v>
      </c>
      <c r="BE444" s="182">
        <f>IF(N444="základní",J444,0)</f>
        <v>0</v>
      </c>
      <c r="BF444" s="182">
        <f>IF(N444="snížená",J444,0)</f>
        <v>0</v>
      </c>
      <c r="BG444" s="182">
        <f>IF(N444="zákl. přenesená",J444,0)</f>
        <v>0</v>
      </c>
      <c r="BH444" s="182">
        <f>IF(N444="sníž. přenesená",J444,0)</f>
        <v>0</v>
      </c>
      <c r="BI444" s="182">
        <f>IF(N444="nulová",J444,0)</f>
        <v>0</v>
      </c>
      <c r="BJ444" s="19" t="s">
        <v>133</v>
      </c>
      <c r="BK444" s="182">
        <f>ROUND(I444*H444,2)</f>
        <v>0</v>
      </c>
      <c r="BL444" s="19" t="s">
        <v>221</v>
      </c>
      <c r="BM444" s="181" t="s">
        <v>788</v>
      </c>
    </row>
    <row r="445" spans="1:65" s="2" customFormat="1" ht="78">
      <c r="A445" s="36"/>
      <c r="B445" s="37"/>
      <c r="C445" s="38"/>
      <c r="D445" s="183" t="s">
        <v>140</v>
      </c>
      <c r="E445" s="38"/>
      <c r="F445" s="184" t="s">
        <v>789</v>
      </c>
      <c r="G445" s="38"/>
      <c r="H445" s="38"/>
      <c r="I445" s="185"/>
      <c r="J445" s="38"/>
      <c r="K445" s="38"/>
      <c r="L445" s="41"/>
      <c r="M445" s="186"/>
      <c r="N445" s="187"/>
      <c r="O445" s="66"/>
      <c r="P445" s="66"/>
      <c r="Q445" s="66"/>
      <c r="R445" s="66"/>
      <c r="S445" s="66"/>
      <c r="T445" s="67"/>
      <c r="U445" s="36"/>
      <c r="V445" s="36"/>
      <c r="W445" s="36"/>
      <c r="X445" s="36"/>
      <c r="Y445" s="36"/>
      <c r="Z445" s="36"/>
      <c r="AA445" s="36"/>
      <c r="AB445" s="36"/>
      <c r="AC445" s="36"/>
      <c r="AD445" s="36"/>
      <c r="AE445" s="36"/>
      <c r="AT445" s="19" t="s">
        <v>140</v>
      </c>
      <c r="AU445" s="19" t="s">
        <v>133</v>
      </c>
    </row>
    <row r="446" spans="1:65" s="13" customFormat="1" ht="11.25">
      <c r="B446" s="188"/>
      <c r="C446" s="189"/>
      <c r="D446" s="183" t="s">
        <v>152</v>
      </c>
      <c r="E446" s="190" t="s">
        <v>19</v>
      </c>
      <c r="F446" s="191" t="s">
        <v>700</v>
      </c>
      <c r="G446" s="189"/>
      <c r="H446" s="190" t="s">
        <v>19</v>
      </c>
      <c r="I446" s="192"/>
      <c r="J446" s="189"/>
      <c r="K446" s="189"/>
      <c r="L446" s="193"/>
      <c r="M446" s="194"/>
      <c r="N446" s="195"/>
      <c r="O446" s="195"/>
      <c r="P446" s="195"/>
      <c r="Q446" s="195"/>
      <c r="R446" s="195"/>
      <c r="S446" s="195"/>
      <c r="T446" s="196"/>
      <c r="AT446" s="197" t="s">
        <v>152</v>
      </c>
      <c r="AU446" s="197" t="s">
        <v>133</v>
      </c>
      <c r="AV446" s="13" t="s">
        <v>77</v>
      </c>
      <c r="AW446" s="13" t="s">
        <v>33</v>
      </c>
      <c r="AX446" s="13" t="s">
        <v>72</v>
      </c>
      <c r="AY446" s="197" t="s">
        <v>126</v>
      </c>
    </row>
    <row r="447" spans="1:65" s="13" customFormat="1" ht="11.25">
      <c r="B447" s="188"/>
      <c r="C447" s="189"/>
      <c r="D447" s="183" t="s">
        <v>152</v>
      </c>
      <c r="E447" s="190" t="s">
        <v>19</v>
      </c>
      <c r="F447" s="191" t="s">
        <v>790</v>
      </c>
      <c r="G447" s="189"/>
      <c r="H447" s="190" t="s">
        <v>19</v>
      </c>
      <c r="I447" s="192"/>
      <c r="J447" s="189"/>
      <c r="K447" s="189"/>
      <c r="L447" s="193"/>
      <c r="M447" s="194"/>
      <c r="N447" s="195"/>
      <c r="O447" s="195"/>
      <c r="P447" s="195"/>
      <c r="Q447" s="195"/>
      <c r="R447" s="195"/>
      <c r="S447" s="195"/>
      <c r="T447" s="196"/>
      <c r="AT447" s="197" t="s">
        <v>152</v>
      </c>
      <c r="AU447" s="197" t="s">
        <v>133</v>
      </c>
      <c r="AV447" s="13" t="s">
        <v>77</v>
      </c>
      <c r="AW447" s="13" t="s">
        <v>33</v>
      </c>
      <c r="AX447" s="13" t="s">
        <v>72</v>
      </c>
      <c r="AY447" s="197" t="s">
        <v>126</v>
      </c>
    </row>
    <row r="448" spans="1:65" s="14" customFormat="1" ht="11.25">
      <c r="B448" s="198"/>
      <c r="C448" s="199"/>
      <c r="D448" s="183" t="s">
        <v>152</v>
      </c>
      <c r="E448" s="200" t="s">
        <v>19</v>
      </c>
      <c r="F448" s="201" t="s">
        <v>791</v>
      </c>
      <c r="G448" s="199"/>
      <c r="H448" s="202">
        <v>4.7</v>
      </c>
      <c r="I448" s="203"/>
      <c r="J448" s="199"/>
      <c r="K448" s="199"/>
      <c r="L448" s="204"/>
      <c r="M448" s="205"/>
      <c r="N448" s="206"/>
      <c r="O448" s="206"/>
      <c r="P448" s="206"/>
      <c r="Q448" s="206"/>
      <c r="R448" s="206"/>
      <c r="S448" s="206"/>
      <c r="T448" s="207"/>
      <c r="AT448" s="208" t="s">
        <v>152</v>
      </c>
      <c r="AU448" s="208" t="s">
        <v>133</v>
      </c>
      <c r="AV448" s="14" t="s">
        <v>133</v>
      </c>
      <c r="AW448" s="14" t="s">
        <v>33</v>
      </c>
      <c r="AX448" s="14" t="s">
        <v>72</v>
      </c>
      <c r="AY448" s="208" t="s">
        <v>126</v>
      </c>
    </row>
    <row r="449" spans="2:51" s="13" customFormat="1" ht="11.25">
      <c r="B449" s="188"/>
      <c r="C449" s="189"/>
      <c r="D449" s="183" t="s">
        <v>152</v>
      </c>
      <c r="E449" s="190" t="s">
        <v>19</v>
      </c>
      <c r="F449" s="191" t="s">
        <v>792</v>
      </c>
      <c r="G449" s="189"/>
      <c r="H449" s="190" t="s">
        <v>19</v>
      </c>
      <c r="I449" s="192"/>
      <c r="J449" s="189"/>
      <c r="K449" s="189"/>
      <c r="L449" s="193"/>
      <c r="M449" s="194"/>
      <c r="N449" s="195"/>
      <c r="O449" s="195"/>
      <c r="P449" s="195"/>
      <c r="Q449" s="195"/>
      <c r="R449" s="195"/>
      <c r="S449" s="195"/>
      <c r="T449" s="196"/>
      <c r="AT449" s="197" t="s">
        <v>152</v>
      </c>
      <c r="AU449" s="197" t="s">
        <v>133</v>
      </c>
      <c r="AV449" s="13" t="s">
        <v>77</v>
      </c>
      <c r="AW449" s="13" t="s">
        <v>33</v>
      </c>
      <c r="AX449" s="13" t="s">
        <v>72</v>
      </c>
      <c r="AY449" s="197" t="s">
        <v>126</v>
      </c>
    </row>
    <row r="450" spans="2:51" s="14" customFormat="1" ht="11.25">
      <c r="B450" s="198"/>
      <c r="C450" s="199"/>
      <c r="D450" s="183" t="s">
        <v>152</v>
      </c>
      <c r="E450" s="200" t="s">
        <v>19</v>
      </c>
      <c r="F450" s="201" t="s">
        <v>793</v>
      </c>
      <c r="G450" s="199"/>
      <c r="H450" s="202">
        <v>12.48</v>
      </c>
      <c r="I450" s="203"/>
      <c r="J450" s="199"/>
      <c r="K450" s="199"/>
      <c r="L450" s="204"/>
      <c r="M450" s="205"/>
      <c r="N450" s="206"/>
      <c r="O450" s="206"/>
      <c r="P450" s="206"/>
      <c r="Q450" s="206"/>
      <c r="R450" s="206"/>
      <c r="S450" s="206"/>
      <c r="T450" s="207"/>
      <c r="AT450" s="208" t="s">
        <v>152</v>
      </c>
      <c r="AU450" s="208" t="s">
        <v>133</v>
      </c>
      <c r="AV450" s="14" t="s">
        <v>133</v>
      </c>
      <c r="AW450" s="14" t="s">
        <v>33</v>
      </c>
      <c r="AX450" s="14" t="s">
        <v>72</v>
      </c>
      <c r="AY450" s="208" t="s">
        <v>126</v>
      </c>
    </row>
    <row r="451" spans="2:51" s="13" customFormat="1" ht="11.25">
      <c r="B451" s="188"/>
      <c r="C451" s="189"/>
      <c r="D451" s="183" t="s">
        <v>152</v>
      </c>
      <c r="E451" s="190" t="s">
        <v>19</v>
      </c>
      <c r="F451" s="191" t="s">
        <v>794</v>
      </c>
      <c r="G451" s="189"/>
      <c r="H451" s="190" t="s">
        <v>19</v>
      </c>
      <c r="I451" s="192"/>
      <c r="J451" s="189"/>
      <c r="K451" s="189"/>
      <c r="L451" s="193"/>
      <c r="M451" s="194"/>
      <c r="N451" s="195"/>
      <c r="O451" s="195"/>
      <c r="P451" s="195"/>
      <c r="Q451" s="195"/>
      <c r="R451" s="195"/>
      <c r="S451" s="195"/>
      <c r="T451" s="196"/>
      <c r="AT451" s="197" t="s">
        <v>152</v>
      </c>
      <c r="AU451" s="197" t="s">
        <v>133</v>
      </c>
      <c r="AV451" s="13" t="s">
        <v>77</v>
      </c>
      <c r="AW451" s="13" t="s">
        <v>33</v>
      </c>
      <c r="AX451" s="13" t="s">
        <v>72</v>
      </c>
      <c r="AY451" s="197" t="s">
        <v>126</v>
      </c>
    </row>
    <row r="452" spans="2:51" s="14" customFormat="1" ht="11.25">
      <c r="B452" s="198"/>
      <c r="C452" s="199"/>
      <c r="D452" s="183" t="s">
        <v>152</v>
      </c>
      <c r="E452" s="200" t="s">
        <v>19</v>
      </c>
      <c r="F452" s="201" t="s">
        <v>795</v>
      </c>
      <c r="G452" s="199"/>
      <c r="H452" s="202">
        <v>2.35</v>
      </c>
      <c r="I452" s="203"/>
      <c r="J452" s="199"/>
      <c r="K452" s="199"/>
      <c r="L452" s="204"/>
      <c r="M452" s="205"/>
      <c r="N452" s="206"/>
      <c r="O452" s="206"/>
      <c r="P452" s="206"/>
      <c r="Q452" s="206"/>
      <c r="R452" s="206"/>
      <c r="S452" s="206"/>
      <c r="T452" s="207"/>
      <c r="AT452" s="208" t="s">
        <v>152</v>
      </c>
      <c r="AU452" s="208" t="s">
        <v>133</v>
      </c>
      <c r="AV452" s="14" t="s">
        <v>133</v>
      </c>
      <c r="AW452" s="14" t="s">
        <v>33</v>
      </c>
      <c r="AX452" s="14" t="s">
        <v>72</v>
      </c>
      <c r="AY452" s="208" t="s">
        <v>126</v>
      </c>
    </row>
    <row r="453" spans="2:51" s="13" customFormat="1" ht="11.25">
      <c r="B453" s="188"/>
      <c r="C453" s="189"/>
      <c r="D453" s="183" t="s">
        <v>152</v>
      </c>
      <c r="E453" s="190" t="s">
        <v>19</v>
      </c>
      <c r="F453" s="191" t="s">
        <v>796</v>
      </c>
      <c r="G453" s="189"/>
      <c r="H453" s="190" t="s">
        <v>19</v>
      </c>
      <c r="I453" s="192"/>
      <c r="J453" s="189"/>
      <c r="K453" s="189"/>
      <c r="L453" s="193"/>
      <c r="M453" s="194"/>
      <c r="N453" s="195"/>
      <c r="O453" s="195"/>
      <c r="P453" s="195"/>
      <c r="Q453" s="195"/>
      <c r="R453" s="195"/>
      <c r="S453" s="195"/>
      <c r="T453" s="196"/>
      <c r="AT453" s="197" t="s">
        <v>152</v>
      </c>
      <c r="AU453" s="197" t="s">
        <v>133</v>
      </c>
      <c r="AV453" s="13" t="s">
        <v>77</v>
      </c>
      <c r="AW453" s="13" t="s">
        <v>33</v>
      </c>
      <c r="AX453" s="13" t="s">
        <v>72</v>
      </c>
      <c r="AY453" s="197" t="s">
        <v>126</v>
      </c>
    </row>
    <row r="454" spans="2:51" s="14" customFormat="1" ht="11.25">
      <c r="B454" s="198"/>
      <c r="C454" s="199"/>
      <c r="D454" s="183" t="s">
        <v>152</v>
      </c>
      <c r="E454" s="200" t="s">
        <v>19</v>
      </c>
      <c r="F454" s="201" t="s">
        <v>797</v>
      </c>
      <c r="G454" s="199"/>
      <c r="H454" s="202">
        <v>16.079999999999998</v>
      </c>
      <c r="I454" s="203"/>
      <c r="J454" s="199"/>
      <c r="K454" s="199"/>
      <c r="L454" s="204"/>
      <c r="M454" s="205"/>
      <c r="N454" s="206"/>
      <c r="O454" s="206"/>
      <c r="P454" s="206"/>
      <c r="Q454" s="206"/>
      <c r="R454" s="206"/>
      <c r="S454" s="206"/>
      <c r="T454" s="207"/>
      <c r="AT454" s="208" t="s">
        <v>152</v>
      </c>
      <c r="AU454" s="208" t="s">
        <v>133</v>
      </c>
      <c r="AV454" s="14" t="s">
        <v>133</v>
      </c>
      <c r="AW454" s="14" t="s">
        <v>33</v>
      </c>
      <c r="AX454" s="14" t="s">
        <v>72</v>
      </c>
      <c r="AY454" s="208" t="s">
        <v>126</v>
      </c>
    </row>
    <row r="455" spans="2:51" s="16" customFormat="1" ht="11.25">
      <c r="B455" s="231"/>
      <c r="C455" s="232"/>
      <c r="D455" s="183" t="s">
        <v>152</v>
      </c>
      <c r="E455" s="233" t="s">
        <v>19</v>
      </c>
      <c r="F455" s="234" t="s">
        <v>798</v>
      </c>
      <c r="G455" s="232"/>
      <c r="H455" s="235">
        <v>35.61</v>
      </c>
      <c r="I455" s="236"/>
      <c r="J455" s="232"/>
      <c r="K455" s="232"/>
      <c r="L455" s="237"/>
      <c r="M455" s="238"/>
      <c r="N455" s="239"/>
      <c r="O455" s="239"/>
      <c r="P455" s="239"/>
      <c r="Q455" s="239"/>
      <c r="R455" s="239"/>
      <c r="S455" s="239"/>
      <c r="T455" s="240"/>
      <c r="AT455" s="241" t="s">
        <v>152</v>
      </c>
      <c r="AU455" s="241" t="s">
        <v>133</v>
      </c>
      <c r="AV455" s="16" t="s">
        <v>142</v>
      </c>
      <c r="AW455" s="16" t="s">
        <v>33</v>
      </c>
      <c r="AX455" s="16" t="s">
        <v>72</v>
      </c>
      <c r="AY455" s="241" t="s">
        <v>126</v>
      </c>
    </row>
    <row r="456" spans="2:51" s="13" customFormat="1" ht="11.25">
      <c r="B456" s="188"/>
      <c r="C456" s="189"/>
      <c r="D456" s="183" t="s">
        <v>152</v>
      </c>
      <c r="E456" s="190" t="s">
        <v>19</v>
      </c>
      <c r="F456" s="191" t="s">
        <v>702</v>
      </c>
      <c r="G456" s="189"/>
      <c r="H456" s="190" t="s">
        <v>19</v>
      </c>
      <c r="I456" s="192"/>
      <c r="J456" s="189"/>
      <c r="K456" s="189"/>
      <c r="L456" s="193"/>
      <c r="M456" s="194"/>
      <c r="N456" s="195"/>
      <c r="O456" s="195"/>
      <c r="P456" s="195"/>
      <c r="Q456" s="195"/>
      <c r="R456" s="195"/>
      <c r="S456" s="195"/>
      <c r="T456" s="196"/>
      <c r="AT456" s="197" t="s">
        <v>152</v>
      </c>
      <c r="AU456" s="197" t="s">
        <v>133</v>
      </c>
      <c r="AV456" s="13" t="s">
        <v>77</v>
      </c>
      <c r="AW456" s="13" t="s">
        <v>33</v>
      </c>
      <c r="AX456" s="13" t="s">
        <v>72</v>
      </c>
      <c r="AY456" s="197" t="s">
        <v>126</v>
      </c>
    </row>
    <row r="457" spans="2:51" s="13" customFormat="1" ht="11.25">
      <c r="B457" s="188"/>
      <c r="C457" s="189"/>
      <c r="D457" s="183" t="s">
        <v>152</v>
      </c>
      <c r="E457" s="190" t="s">
        <v>19</v>
      </c>
      <c r="F457" s="191" t="s">
        <v>790</v>
      </c>
      <c r="G457" s="189"/>
      <c r="H457" s="190" t="s">
        <v>19</v>
      </c>
      <c r="I457" s="192"/>
      <c r="J457" s="189"/>
      <c r="K457" s="189"/>
      <c r="L457" s="193"/>
      <c r="M457" s="194"/>
      <c r="N457" s="195"/>
      <c r="O457" s="195"/>
      <c r="P457" s="195"/>
      <c r="Q457" s="195"/>
      <c r="R457" s="195"/>
      <c r="S457" s="195"/>
      <c r="T457" s="196"/>
      <c r="AT457" s="197" t="s">
        <v>152</v>
      </c>
      <c r="AU457" s="197" t="s">
        <v>133</v>
      </c>
      <c r="AV457" s="13" t="s">
        <v>77</v>
      </c>
      <c r="AW457" s="13" t="s">
        <v>33</v>
      </c>
      <c r="AX457" s="13" t="s">
        <v>72</v>
      </c>
      <c r="AY457" s="197" t="s">
        <v>126</v>
      </c>
    </row>
    <row r="458" spans="2:51" s="14" customFormat="1" ht="11.25">
      <c r="B458" s="198"/>
      <c r="C458" s="199"/>
      <c r="D458" s="183" t="s">
        <v>152</v>
      </c>
      <c r="E458" s="200" t="s">
        <v>19</v>
      </c>
      <c r="F458" s="201" t="s">
        <v>799</v>
      </c>
      <c r="G458" s="199"/>
      <c r="H458" s="202">
        <v>1.9</v>
      </c>
      <c r="I458" s="203"/>
      <c r="J458" s="199"/>
      <c r="K458" s="199"/>
      <c r="L458" s="204"/>
      <c r="M458" s="205"/>
      <c r="N458" s="206"/>
      <c r="O458" s="206"/>
      <c r="P458" s="206"/>
      <c r="Q458" s="206"/>
      <c r="R458" s="206"/>
      <c r="S458" s="206"/>
      <c r="T458" s="207"/>
      <c r="AT458" s="208" t="s">
        <v>152</v>
      </c>
      <c r="AU458" s="208" t="s">
        <v>133</v>
      </c>
      <c r="AV458" s="14" t="s">
        <v>133</v>
      </c>
      <c r="AW458" s="14" t="s">
        <v>33</v>
      </c>
      <c r="AX458" s="14" t="s">
        <v>72</v>
      </c>
      <c r="AY458" s="208" t="s">
        <v>126</v>
      </c>
    </row>
    <row r="459" spans="2:51" s="13" customFormat="1" ht="11.25">
      <c r="B459" s="188"/>
      <c r="C459" s="189"/>
      <c r="D459" s="183" t="s">
        <v>152</v>
      </c>
      <c r="E459" s="190" t="s">
        <v>19</v>
      </c>
      <c r="F459" s="191" t="s">
        <v>792</v>
      </c>
      <c r="G459" s="189"/>
      <c r="H459" s="190" t="s">
        <v>19</v>
      </c>
      <c r="I459" s="192"/>
      <c r="J459" s="189"/>
      <c r="K459" s="189"/>
      <c r="L459" s="193"/>
      <c r="M459" s="194"/>
      <c r="N459" s="195"/>
      <c r="O459" s="195"/>
      <c r="P459" s="195"/>
      <c r="Q459" s="195"/>
      <c r="R459" s="195"/>
      <c r="S459" s="195"/>
      <c r="T459" s="196"/>
      <c r="AT459" s="197" t="s">
        <v>152</v>
      </c>
      <c r="AU459" s="197" t="s">
        <v>133</v>
      </c>
      <c r="AV459" s="13" t="s">
        <v>77</v>
      </c>
      <c r="AW459" s="13" t="s">
        <v>33</v>
      </c>
      <c r="AX459" s="13" t="s">
        <v>72</v>
      </c>
      <c r="AY459" s="197" t="s">
        <v>126</v>
      </c>
    </row>
    <row r="460" spans="2:51" s="14" customFormat="1" ht="11.25">
      <c r="B460" s="198"/>
      <c r="C460" s="199"/>
      <c r="D460" s="183" t="s">
        <v>152</v>
      </c>
      <c r="E460" s="200" t="s">
        <v>19</v>
      </c>
      <c r="F460" s="201" t="s">
        <v>800</v>
      </c>
      <c r="G460" s="199"/>
      <c r="H460" s="202">
        <v>9.36</v>
      </c>
      <c r="I460" s="203"/>
      <c r="J460" s="199"/>
      <c r="K460" s="199"/>
      <c r="L460" s="204"/>
      <c r="M460" s="205"/>
      <c r="N460" s="206"/>
      <c r="O460" s="206"/>
      <c r="P460" s="206"/>
      <c r="Q460" s="206"/>
      <c r="R460" s="206"/>
      <c r="S460" s="206"/>
      <c r="T460" s="207"/>
      <c r="AT460" s="208" t="s">
        <v>152</v>
      </c>
      <c r="AU460" s="208" t="s">
        <v>133</v>
      </c>
      <c r="AV460" s="14" t="s">
        <v>133</v>
      </c>
      <c r="AW460" s="14" t="s">
        <v>33</v>
      </c>
      <c r="AX460" s="14" t="s">
        <v>72</v>
      </c>
      <c r="AY460" s="208" t="s">
        <v>126</v>
      </c>
    </row>
    <row r="461" spans="2:51" s="13" customFormat="1" ht="11.25">
      <c r="B461" s="188"/>
      <c r="C461" s="189"/>
      <c r="D461" s="183" t="s">
        <v>152</v>
      </c>
      <c r="E461" s="190" t="s">
        <v>19</v>
      </c>
      <c r="F461" s="191" t="s">
        <v>794</v>
      </c>
      <c r="G461" s="189"/>
      <c r="H461" s="190" t="s">
        <v>19</v>
      </c>
      <c r="I461" s="192"/>
      <c r="J461" s="189"/>
      <c r="K461" s="189"/>
      <c r="L461" s="193"/>
      <c r="M461" s="194"/>
      <c r="N461" s="195"/>
      <c r="O461" s="195"/>
      <c r="P461" s="195"/>
      <c r="Q461" s="195"/>
      <c r="R461" s="195"/>
      <c r="S461" s="195"/>
      <c r="T461" s="196"/>
      <c r="AT461" s="197" t="s">
        <v>152</v>
      </c>
      <c r="AU461" s="197" t="s">
        <v>133</v>
      </c>
      <c r="AV461" s="13" t="s">
        <v>77</v>
      </c>
      <c r="AW461" s="13" t="s">
        <v>33</v>
      </c>
      <c r="AX461" s="13" t="s">
        <v>72</v>
      </c>
      <c r="AY461" s="197" t="s">
        <v>126</v>
      </c>
    </row>
    <row r="462" spans="2:51" s="14" customFormat="1" ht="11.25">
      <c r="B462" s="198"/>
      <c r="C462" s="199"/>
      <c r="D462" s="183" t="s">
        <v>152</v>
      </c>
      <c r="E462" s="200" t="s">
        <v>19</v>
      </c>
      <c r="F462" s="201" t="s">
        <v>801</v>
      </c>
      <c r="G462" s="199"/>
      <c r="H462" s="202">
        <v>0.95</v>
      </c>
      <c r="I462" s="203"/>
      <c r="J462" s="199"/>
      <c r="K462" s="199"/>
      <c r="L462" s="204"/>
      <c r="M462" s="205"/>
      <c r="N462" s="206"/>
      <c r="O462" s="206"/>
      <c r="P462" s="206"/>
      <c r="Q462" s="206"/>
      <c r="R462" s="206"/>
      <c r="S462" s="206"/>
      <c r="T462" s="207"/>
      <c r="AT462" s="208" t="s">
        <v>152</v>
      </c>
      <c r="AU462" s="208" t="s">
        <v>133</v>
      </c>
      <c r="AV462" s="14" t="s">
        <v>133</v>
      </c>
      <c r="AW462" s="14" t="s">
        <v>33</v>
      </c>
      <c r="AX462" s="14" t="s">
        <v>72</v>
      </c>
      <c r="AY462" s="208" t="s">
        <v>126</v>
      </c>
    </row>
    <row r="463" spans="2:51" s="13" customFormat="1" ht="11.25">
      <c r="B463" s="188"/>
      <c r="C463" s="189"/>
      <c r="D463" s="183" t="s">
        <v>152</v>
      </c>
      <c r="E463" s="190" t="s">
        <v>19</v>
      </c>
      <c r="F463" s="191" t="s">
        <v>796</v>
      </c>
      <c r="G463" s="189"/>
      <c r="H463" s="190" t="s">
        <v>19</v>
      </c>
      <c r="I463" s="192"/>
      <c r="J463" s="189"/>
      <c r="K463" s="189"/>
      <c r="L463" s="193"/>
      <c r="M463" s="194"/>
      <c r="N463" s="195"/>
      <c r="O463" s="195"/>
      <c r="P463" s="195"/>
      <c r="Q463" s="195"/>
      <c r="R463" s="195"/>
      <c r="S463" s="195"/>
      <c r="T463" s="196"/>
      <c r="AT463" s="197" t="s">
        <v>152</v>
      </c>
      <c r="AU463" s="197" t="s">
        <v>133</v>
      </c>
      <c r="AV463" s="13" t="s">
        <v>77</v>
      </c>
      <c r="AW463" s="13" t="s">
        <v>33</v>
      </c>
      <c r="AX463" s="13" t="s">
        <v>72</v>
      </c>
      <c r="AY463" s="197" t="s">
        <v>126</v>
      </c>
    </row>
    <row r="464" spans="2:51" s="14" customFormat="1" ht="11.25">
      <c r="B464" s="198"/>
      <c r="C464" s="199"/>
      <c r="D464" s="183" t="s">
        <v>152</v>
      </c>
      <c r="E464" s="200" t="s">
        <v>19</v>
      </c>
      <c r="F464" s="201" t="s">
        <v>797</v>
      </c>
      <c r="G464" s="199"/>
      <c r="H464" s="202">
        <v>16.079999999999998</v>
      </c>
      <c r="I464" s="203"/>
      <c r="J464" s="199"/>
      <c r="K464" s="199"/>
      <c r="L464" s="204"/>
      <c r="M464" s="205"/>
      <c r="N464" s="206"/>
      <c r="O464" s="206"/>
      <c r="P464" s="206"/>
      <c r="Q464" s="206"/>
      <c r="R464" s="206"/>
      <c r="S464" s="206"/>
      <c r="T464" s="207"/>
      <c r="AT464" s="208" t="s">
        <v>152</v>
      </c>
      <c r="AU464" s="208" t="s">
        <v>133</v>
      </c>
      <c r="AV464" s="14" t="s">
        <v>133</v>
      </c>
      <c r="AW464" s="14" t="s">
        <v>33</v>
      </c>
      <c r="AX464" s="14" t="s">
        <v>72</v>
      </c>
      <c r="AY464" s="208" t="s">
        <v>126</v>
      </c>
    </row>
    <row r="465" spans="1:65" s="16" customFormat="1" ht="11.25">
      <c r="B465" s="231"/>
      <c r="C465" s="232"/>
      <c r="D465" s="183" t="s">
        <v>152</v>
      </c>
      <c r="E465" s="233" t="s">
        <v>19</v>
      </c>
      <c r="F465" s="234" t="s">
        <v>798</v>
      </c>
      <c r="G465" s="232"/>
      <c r="H465" s="235">
        <v>28.29</v>
      </c>
      <c r="I465" s="236"/>
      <c r="J465" s="232"/>
      <c r="K465" s="232"/>
      <c r="L465" s="237"/>
      <c r="M465" s="238"/>
      <c r="N465" s="239"/>
      <c r="O465" s="239"/>
      <c r="P465" s="239"/>
      <c r="Q465" s="239"/>
      <c r="R465" s="239"/>
      <c r="S465" s="239"/>
      <c r="T465" s="240"/>
      <c r="AT465" s="241" t="s">
        <v>152</v>
      </c>
      <c r="AU465" s="241" t="s">
        <v>133</v>
      </c>
      <c r="AV465" s="16" t="s">
        <v>142</v>
      </c>
      <c r="AW465" s="16" t="s">
        <v>33</v>
      </c>
      <c r="AX465" s="16" t="s">
        <v>72</v>
      </c>
      <c r="AY465" s="241" t="s">
        <v>126</v>
      </c>
    </row>
    <row r="466" spans="1:65" s="15" customFormat="1" ht="11.25">
      <c r="B466" s="209"/>
      <c r="C466" s="210"/>
      <c r="D466" s="183" t="s">
        <v>152</v>
      </c>
      <c r="E466" s="211" t="s">
        <v>19</v>
      </c>
      <c r="F466" s="212" t="s">
        <v>174</v>
      </c>
      <c r="G466" s="210"/>
      <c r="H466" s="213">
        <v>63.9</v>
      </c>
      <c r="I466" s="214"/>
      <c r="J466" s="210"/>
      <c r="K466" s="210"/>
      <c r="L466" s="215"/>
      <c r="M466" s="216"/>
      <c r="N466" s="217"/>
      <c r="O466" s="217"/>
      <c r="P466" s="217"/>
      <c r="Q466" s="217"/>
      <c r="R466" s="217"/>
      <c r="S466" s="217"/>
      <c r="T466" s="218"/>
      <c r="AT466" s="219" t="s">
        <v>152</v>
      </c>
      <c r="AU466" s="219" t="s">
        <v>133</v>
      </c>
      <c r="AV466" s="15" t="s">
        <v>132</v>
      </c>
      <c r="AW466" s="15" t="s">
        <v>33</v>
      </c>
      <c r="AX466" s="15" t="s">
        <v>77</v>
      </c>
      <c r="AY466" s="219" t="s">
        <v>126</v>
      </c>
    </row>
    <row r="467" spans="1:65" s="2" customFormat="1" ht="16.5" customHeight="1">
      <c r="A467" s="36"/>
      <c r="B467" s="37"/>
      <c r="C467" s="220" t="s">
        <v>802</v>
      </c>
      <c r="D467" s="220" t="s">
        <v>216</v>
      </c>
      <c r="E467" s="221" t="s">
        <v>803</v>
      </c>
      <c r="F467" s="222" t="s">
        <v>804</v>
      </c>
      <c r="G467" s="223" t="s">
        <v>163</v>
      </c>
      <c r="H467" s="224">
        <v>0.44600000000000001</v>
      </c>
      <c r="I467" s="225"/>
      <c r="J467" s="226">
        <f>ROUND(I467*H467,2)</f>
        <v>0</v>
      </c>
      <c r="K467" s="222" t="s">
        <v>138</v>
      </c>
      <c r="L467" s="227"/>
      <c r="M467" s="228" t="s">
        <v>19</v>
      </c>
      <c r="N467" s="229" t="s">
        <v>44</v>
      </c>
      <c r="O467" s="66"/>
      <c r="P467" s="179">
        <f>O467*H467</f>
        <v>0</v>
      </c>
      <c r="Q467" s="179">
        <v>0.55000000000000004</v>
      </c>
      <c r="R467" s="179">
        <f>Q467*H467</f>
        <v>0.24530000000000002</v>
      </c>
      <c r="S467" s="179">
        <v>0</v>
      </c>
      <c r="T467" s="180">
        <f>S467*H467</f>
        <v>0</v>
      </c>
      <c r="U467" s="36"/>
      <c r="V467" s="36"/>
      <c r="W467" s="36"/>
      <c r="X467" s="36"/>
      <c r="Y467" s="36"/>
      <c r="Z467" s="36"/>
      <c r="AA467" s="36"/>
      <c r="AB467" s="36"/>
      <c r="AC467" s="36"/>
      <c r="AD467" s="36"/>
      <c r="AE467" s="36"/>
      <c r="AR467" s="181" t="s">
        <v>326</v>
      </c>
      <c r="AT467" s="181" t="s">
        <v>216</v>
      </c>
      <c r="AU467" s="181" t="s">
        <v>133</v>
      </c>
      <c r="AY467" s="19" t="s">
        <v>126</v>
      </c>
      <c r="BE467" s="182">
        <f>IF(N467="základní",J467,0)</f>
        <v>0</v>
      </c>
      <c r="BF467" s="182">
        <f>IF(N467="snížená",J467,0)</f>
        <v>0</v>
      </c>
      <c r="BG467" s="182">
        <f>IF(N467="zákl. přenesená",J467,0)</f>
        <v>0</v>
      </c>
      <c r="BH467" s="182">
        <f>IF(N467="sníž. přenesená",J467,0)</f>
        <v>0</v>
      </c>
      <c r="BI467" s="182">
        <f>IF(N467="nulová",J467,0)</f>
        <v>0</v>
      </c>
      <c r="BJ467" s="19" t="s">
        <v>133</v>
      </c>
      <c r="BK467" s="182">
        <f>ROUND(I467*H467,2)</f>
        <v>0</v>
      </c>
      <c r="BL467" s="19" t="s">
        <v>221</v>
      </c>
      <c r="BM467" s="181" t="s">
        <v>805</v>
      </c>
    </row>
    <row r="468" spans="1:65" s="13" customFormat="1" ht="11.25">
      <c r="B468" s="188"/>
      <c r="C468" s="189"/>
      <c r="D468" s="183" t="s">
        <v>152</v>
      </c>
      <c r="E468" s="190" t="s">
        <v>19</v>
      </c>
      <c r="F468" s="191" t="s">
        <v>700</v>
      </c>
      <c r="G468" s="189"/>
      <c r="H468" s="190" t="s">
        <v>19</v>
      </c>
      <c r="I468" s="192"/>
      <c r="J468" s="189"/>
      <c r="K468" s="189"/>
      <c r="L468" s="193"/>
      <c r="M468" s="194"/>
      <c r="N468" s="195"/>
      <c r="O468" s="195"/>
      <c r="P468" s="195"/>
      <c r="Q468" s="195"/>
      <c r="R468" s="195"/>
      <c r="S468" s="195"/>
      <c r="T468" s="196"/>
      <c r="AT468" s="197" t="s">
        <v>152</v>
      </c>
      <c r="AU468" s="197" t="s">
        <v>133</v>
      </c>
      <c r="AV468" s="13" t="s">
        <v>77</v>
      </c>
      <c r="AW468" s="13" t="s">
        <v>33</v>
      </c>
      <c r="AX468" s="13" t="s">
        <v>72</v>
      </c>
      <c r="AY468" s="197" t="s">
        <v>126</v>
      </c>
    </row>
    <row r="469" spans="1:65" s="13" customFormat="1" ht="11.25">
      <c r="B469" s="188"/>
      <c r="C469" s="189"/>
      <c r="D469" s="183" t="s">
        <v>152</v>
      </c>
      <c r="E469" s="190" t="s">
        <v>19</v>
      </c>
      <c r="F469" s="191" t="s">
        <v>790</v>
      </c>
      <c r="G469" s="189"/>
      <c r="H469" s="190" t="s">
        <v>19</v>
      </c>
      <c r="I469" s="192"/>
      <c r="J469" s="189"/>
      <c r="K469" s="189"/>
      <c r="L469" s="193"/>
      <c r="M469" s="194"/>
      <c r="N469" s="195"/>
      <c r="O469" s="195"/>
      <c r="P469" s="195"/>
      <c r="Q469" s="195"/>
      <c r="R469" s="195"/>
      <c r="S469" s="195"/>
      <c r="T469" s="196"/>
      <c r="AT469" s="197" t="s">
        <v>152</v>
      </c>
      <c r="AU469" s="197" t="s">
        <v>133</v>
      </c>
      <c r="AV469" s="13" t="s">
        <v>77</v>
      </c>
      <c r="AW469" s="13" t="s">
        <v>33</v>
      </c>
      <c r="AX469" s="13" t="s">
        <v>72</v>
      </c>
      <c r="AY469" s="197" t="s">
        <v>126</v>
      </c>
    </row>
    <row r="470" spans="1:65" s="14" customFormat="1" ht="11.25">
      <c r="B470" s="198"/>
      <c r="C470" s="199"/>
      <c r="D470" s="183" t="s">
        <v>152</v>
      </c>
      <c r="E470" s="200" t="s">
        <v>19</v>
      </c>
      <c r="F470" s="201" t="s">
        <v>806</v>
      </c>
      <c r="G470" s="199"/>
      <c r="H470" s="202">
        <v>4.7E-2</v>
      </c>
      <c r="I470" s="203"/>
      <c r="J470" s="199"/>
      <c r="K470" s="199"/>
      <c r="L470" s="204"/>
      <c r="M470" s="205"/>
      <c r="N470" s="206"/>
      <c r="O470" s="206"/>
      <c r="P470" s="206"/>
      <c r="Q470" s="206"/>
      <c r="R470" s="206"/>
      <c r="S470" s="206"/>
      <c r="T470" s="207"/>
      <c r="AT470" s="208" t="s">
        <v>152</v>
      </c>
      <c r="AU470" s="208" t="s">
        <v>133</v>
      </c>
      <c r="AV470" s="14" t="s">
        <v>133</v>
      </c>
      <c r="AW470" s="14" t="s">
        <v>33</v>
      </c>
      <c r="AX470" s="14" t="s">
        <v>72</v>
      </c>
      <c r="AY470" s="208" t="s">
        <v>126</v>
      </c>
    </row>
    <row r="471" spans="1:65" s="13" customFormat="1" ht="11.25">
      <c r="B471" s="188"/>
      <c r="C471" s="189"/>
      <c r="D471" s="183" t="s">
        <v>152</v>
      </c>
      <c r="E471" s="190" t="s">
        <v>19</v>
      </c>
      <c r="F471" s="191" t="s">
        <v>792</v>
      </c>
      <c r="G471" s="189"/>
      <c r="H471" s="190" t="s">
        <v>19</v>
      </c>
      <c r="I471" s="192"/>
      <c r="J471" s="189"/>
      <c r="K471" s="189"/>
      <c r="L471" s="193"/>
      <c r="M471" s="194"/>
      <c r="N471" s="195"/>
      <c r="O471" s="195"/>
      <c r="P471" s="195"/>
      <c r="Q471" s="195"/>
      <c r="R471" s="195"/>
      <c r="S471" s="195"/>
      <c r="T471" s="196"/>
      <c r="AT471" s="197" t="s">
        <v>152</v>
      </c>
      <c r="AU471" s="197" t="s">
        <v>133</v>
      </c>
      <c r="AV471" s="13" t="s">
        <v>77</v>
      </c>
      <c r="AW471" s="13" t="s">
        <v>33</v>
      </c>
      <c r="AX471" s="13" t="s">
        <v>72</v>
      </c>
      <c r="AY471" s="197" t="s">
        <v>126</v>
      </c>
    </row>
    <row r="472" spans="1:65" s="14" customFormat="1" ht="11.25">
      <c r="B472" s="198"/>
      <c r="C472" s="199"/>
      <c r="D472" s="183" t="s">
        <v>152</v>
      </c>
      <c r="E472" s="200" t="s">
        <v>19</v>
      </c>
      <c r="F472" s="201" t="s">
        <v>807</v>
      </c>
      <c r="G472" s="199"/>
      <c r="H472" s="202">
        <v>0.12</v>
      </c>
      <c r="I472" s="203"/>
      <c r="J472" s="199"/>
      <c r="K472" s="199"/>
      <c r="L472" s="204"/>
      <c r="M472" s="205"/>
      <c r="N472" s="206"/>
      <c r="O472" s="206"/>
      <c r="P472" s="206"/>
      <c r="Q472" s="206"/>
      <c r="R472" s="206"/>
      <c r="S472" s="206"/>
      <c r="T472" s="207"/>
      <c r="AT472" s="208" t="s">
        <v>152</v>
      </c>
      <c r="AU472" s="208" t="s">
        <v>133</v>
      </c>
      <c r="AV472" s="14" t="s">
        <v>133</v>
      </c>
      <c r="AW472" s="14" t="s">
        <v>33</v>
      </c>
      <c r="AX472" s="14" t="s">
        <v>72</v>
      </c>
      <c r="AY472" s="208" t="s">
        <v>126</v>
      </c>
    </row>
    <row r="473" spans="1:65" s="13" customFormat="1" ht="11.25">
      <c r="B473" s="188"/>
      <c r="C473" s="189"/>
      <c r="D473" s="183" t="s">
        <v>152</v>
      </c>
      <c r="E473" s="190" t="s">
        <v>19</v>
      </c>
      <c r="F473" s="191" t="s">
        <v>794</v>
      </c>
      <c r="G473" s="189"/>
      <c r="H473" s="190" t="s">
        <v>19</v>
      </c>
      <c r="I473" s="192"/>
      <c r="J473" s="189"/>
      <c r="K473" s="189"/>
      <c r="L473" s="193"/>
      <c r="M473" s="194"/>
      <c r="N473" s="195"/>
      <c r="O473" s="195"/>
      <c r="P473" s="195"/>
      <c r="Q473" s="195"/>
      <c r="R473" s="195"/>
      <c r="S473" s="195"/>
      <c r="T473" s="196"/>
      <c r="AT473" s="197" t="s">
        <v>152</v>
      </c>
      <c r="AU473" s="197" t="s">
        <v>133</v>
      </c>
      <c r="AV473" s="13" t="s">
        <v>77</v>
      </c>
      <c r="AW473" s="13" t="s">
        <v>33</v>
      </c>
      <c r="AX473" s="13" t="s">
        <v>72</v>
      </c>
      <c r="AY473" s="197" t="s">
        <v>126</v>
      </c>
    </row>
    <row r="474" spans="1:65" s="14" customFormat="1" ht="11.25">
      <c r="B474" s="198"/>
      <c r="C474" s="199"/>
      <c r="D474" s="183" t="s">
        <v>152</v>
      </c>
      <c r="E474" s="200" t="s">
        <v>19</v>
      </c>
      <c r="F474" s="201" t="s">
        <v>808</v>
      </c>
      <c r="G474" s="199"/>
      <c r="H474" s="202">
        <v>2.4E-2</v>
      </c>
      <c r="I474" s="203"/>
      <c r="J474" s="199"/>
      <c r="K474" s="199"/>
      <c r="L474" s="204"/>
      <c r="M474" s="205"/>
      <c r="N474" s="206"/>
      <c r="O474" s="206"/>
      <c r="P474" s="206"/>
      <c r="Q474" s="206"/>
      <c r="R474" s="206"/>
      <c r="S474" s="206"/>
      <c r="T474" s="207"/>
      <c r="AT474" s="208" t="s">
        <v>152</v>
      </c>
      <c r="AU474" s="208" t="s">
        <v>133</v>
      </c>
      <c r="AV474" s="14" t="s">
        <v>133</v>
      </c>
      <c r="AW474" s="14" t="s">
        <v>33</v>
      </c>
      <c r="AX474" s="14" t="s">
        <v>72</v>
      </c>
      <c r="AY474" s="208" t="s">
        <v>126</v>
      </c>
    </row>
    <row r="475" spans="1:65" s="13" customFormat="1" ht="11.25">
      <c r="B475" s="188"/>
      <c r="C475" s="189"/>
      <c r="D475" s="183" t="s">
        <v>152</v>
      </c>
      <c r="E475" s="190" t="s">
        <v>19</v>
      </c>
      <c r="F475" s="191" t="s">
        <v>796</v>
      </c>
      <c r="G475" s="189"/>
      <c r="H475" s="190" t="s">
        <v>19</v>
      </c>
      <c r="I475" s="192"/>
      <c r="J475" s="189"/>
      <c r="K475" s="189"/>
      <c r="L475" s="193"/>
      <c r="M475" s="194"/>
      <c r="N475" s="195"/>
      <c r="O475" s="195"/>
      <c r="P475" s="195"/>
      <c r="Q475" s="195"/>
      <c r="R475" s="195"/>
      <c r="S475" s="195"/>
      <c r="T475" s="196"/>
      <c r="AT475" s="197" t="s">
        <v>152</v>
      </c>
      <c r="AU475" s="197" t="s">
        <v>133</v>
      </c>
      <c r="AV475" s="13" t="s">
        <v>77</v>
      </c>
      <c r="AW475" s="13" t="s">
        <v>33</v>
      </c>
      <c r="AX475" s="13" t="s">
        <v>72</v>
      </c>
      <c r="AY475" s="197" t="s">
        <v>126</v>
      </c>
    </row>
    <row r="476" spans="1:65" s="14" customFormat="1" ht="11.25">
      <c r="B476" s="198"/>
      <c r="C476" s="199"/>
      <c r="D476" s="183" t="s">
        <v>152</v>
      </c>
      <c r="E476" s="200" t="s">
        <v>19</v>
      </c>
      <c r="F476" s="201" t="s">
        <v>809</v>
      </c>
      <c r="G476" s="199"/>
      <c r="H476" s="202">
        <v>3.9E-2</v>
      </c>
      <c r="I476" s="203"/>
      <c r="J476" s="199"/>
      <c r="K476" s="199"/>
      <c r="L476" s="204"/>
      <c r="M476" s="205"/>
      <c r="N476" s="206"/>
      <c r="O476" s="206"/>
      <c r="P476" s="206"/>
      <c r="Q476" s="206"/>
      <c r="R476" s="206"/>
      <c r="S476" s="206"/>
      <c r="T476" s="207"/>
      <c r="AT476" s="208" t="s">
        <v>152</v>
      </c>
      <c r="AU476" s="208" t="s">
        <v>133</v>
      </c>
      <c r="AV476" s="14" t="s">
        <v>133</v>
      </c>
      <c r="AW476" s="14" t="s">
        <v>33</v>
      </c>
      <c r="AX476" s="14" t="s">
        <v>72</v>
      </c>
      <c r="AY476" s="208" t="s">
        <v>126</v>
      </c>
    </row>
    <row r="477" spans="1:65" s="16" customFormat="1" ht="11.25">
      <c r="B477" s="231"/>
      <c r="C477" s="232"/>
      <c r="D477" s="183" t="s">
        <v>152</v>
      </c>
      <c r="E477" s="233" t="s">
        <v>19</v>
      </c>
      <c r="F477" s="234" t="s">
        <v>798</v>
      </c>
      <c r="G477" s="232"/>
      <c r="H477" s="235">
        <v>0.22999999999999998</v>
      </c>
      <c r="I477" s="236"/>
      <c r="J477" s="232"/>
      <c r="K477" s="232"/>
      <c r="L477" s="237"/>
      <c r="M477" s="238"/>
      <c r="N477" s="239"/>
      <c r="O477" s="239"/>
      <c r="P477" s="239"/>
      <c r="Q477" s="239"/>
      <c r="R477" s="239"/>
      <c r="S477" s="239"/>
      <c r="T477" s="240"/>
      <c r="AT477" s="241" t="s">
        <v>152</v>
      </c>
      <c r="AU477" s="241" t="s">
        <v>133</v>
      </c>
      <c r="AV477" s="16" t="s">
        <v>142</v>
      </c>
      <c r="AW477" s="16" t="s">
        <v>33</v>
      </c>
      <c r="AX477" s="16" t="s">
        <v>72</v>
      </c>
      <c r="AY477" s="241" t="s">
        <v>126</v>
      </c>
    </row>
    <row r="478" spans="1:65" s="13" customFormat="1" ht="11.25">
      <c r="B478" s="188"/>
      <c r="C478" s="189"/>
      <c r="D478" s="183" t="s">
        <v>152</v>
      </c>
      <c r="E478" s="190" t="s">
        <v>19</v>
      </c>
      <c r="F478" s="191" t="s">
        <v>702</v>
      </c>
      <c r="G478" s="189"/>
      <c r="H478" s="190" t="s">
        <v>19</v>
      </c>
      <c r="I478" s="192"/>
      <c r="J478" s="189"/>
      <c r="K478" s="189"/>
      <c r="L478" s="193"/>
      <c r="M478" s="194"/>
      <c r="N478" s="195"/>
      <c r="O478" s="195"/>
      <c r="P478" s="195"/>
      <c r="Q478" s="195"/>
      <c r="R478" s="195"/>
      <c r="S478" s="195"/>
      <c r="T478" s="196"/>
      <c r="AT478" s="197" t="s">
        <v>152</v>
      </c>
      <c r="AU478" s="197" t="s">
        <v>133</v>
      </c>
      <c r="AV478" s="13" t="s">
        <v>77</v>
      </c>
      <c r="AW478" s="13" t="s">
        <v>33</v>
      </c>
      <c r="AX478" s="13" t="s">
        <v>72</v>
      </c>
      <c r="AY478" s="197" t="s">
        <v>126</v>
      </c>
    </row>
    <row r="479" spans="1:65" s="13" customFormat="1" ht="11.25">
      <c r="B479" s="188"/>
      <c r="C479" s="189"/>
      <c r="D479" s="183" t="s">
        <v>152</v>
      </c>
      <c r="E479" s="190" t="s">
        <v>19</v>
      </c>
      <c r="F479" s="191" t="s">
        <v>790</v>
      </c>
      <c r="G479" s="189"/>
      <c r="H479" s="190" t="s">
        <v>19</v>
      </c>
      <c r="I479" s="192"/>
      <c r="J479" s="189"/>
      <c r="K479" s="189"/>
      <c r="L479" s="193"/>
      <c r="M479" s="194"/>
      <c r="N479" s="195"/>
      <c r="O479" s="195"/>
      <c r="P479" s="195"/>
      <c r="Q479" s="195"/>
      <c r="R479" s="195"/>
      <c r="S479" s="195"/>
      <c r="T479" s="196"/>
      <c r="AT479" s="197" t="s">
        <v>152</v>
      </c>
      <c r="AU479" s="197" t="s">
        <v>133</v>
      </c>
      <c r="AV479" s="13" t="s">
        <v>77</v>
      </c>
      <c r="AW479" s="13" t="s">
        <v>33</v>
      </c>
      <c r="AX479" s="13" t="s">
        <v>72</v>
      </c>
      <c r="AY479" s="197" t="s">
        <v>126</v>
      </c>
    </row>
    <row r="480" spans="1:65" s="14" customFormat="1" ht="11.25">
      <c r="B480" s="198"/>
      <c r="C480" s="199"/>
      <c r="D480" s="183" t="s">
        <v>152</v>
      </c>
      <c r="E480" s="200" t="s">
        <v>19</v>
      </c>
      <c r="F480" s="201" t="s">
        <v>810</v>
      </c>
      <c r="G480" s="199"/>
      <c r="H480" s="202">
        <v>1.9E-2</v>
      </c>
      <c r="I480" s="203"/>
      <c r="J480" s="199"/>
      <c r="K480" s="199"/>
      <c r="L480" s="204"/>
      <c r="M480" s="205"/>
      <c r="N480" s="206"/>
      <c r="O480" s="206"/>
      <c r="P480" s="206"/>
      <c r="Q480" s="206"/>
      <c r="R480" s="206"/>
      <c r="S480" s="206"/>
      <c r="T480" s="207"/>
      <c r="AT480" s="208" t="s">
        <v>152</v>
      </c>
      <c r="AU480" s="208" t="s">
        <v>133</v>
      </c>
      <c r="AV480" s="14" t="s">
        <v>133</v>
      </c>
      <c r="AW480" s="14" t="s">
        <v>33</v>
      </c>
      <c r="AX480" s="14" t="s">
        <v>72</v>
      </c>
      <c r="AY480" s="208" t="s">
        <v>126</v>
      </c>
    </row>
    <row r="481" spans="1:65" s="13" customFormat="1" ht="11.25">
      <c r="B481" s="188"/>
      <c r="C481" s="189"/>
      <c r="D481" s="183" t="s">
        <v>152</v>
      </c>
      <c r="E481" s="190" t="s">
        <v>19</v>
      </c>
      <c r="F481" s="191" t="s">
        <v>792</v>
      </c>
      <c r="G481" s="189"/>
      <c r="H481" s="190" t="s">
        <v>19</v>
      </c>
      <c r="I481" s="192"/>
      <c r="J481" s="189"/>
      <c r="K481" s="189"/>
      <c r="L481" s="193"/>
      <c r="M481" s="194"/>
      <c r="N481" s="195"/>
      <c r="O481" s="195"/>
      <c r="P481" s="195"/>
      <c r="Q481" s="195"/>
      <c r="R481" s="195"/>
      <c r="S481" s="195"/>
      <c r="T481" s="196"/>
      <c r="AT481" s="197" t="s">
        <v>152</v>
      </c>
      <c r="AU481" s="197" t="s">
        <v>133</v>
      </c>
      <c r="AV481" s="13" t="s">
        <v>77</v>
      </c>
      <c r="AW481" s="13" t="s">
        <v>33</v>
      </c>
      <c r="AX481" s="13" t="s">
        <v>72</v>
      </c>
      <c r="AY481" s="197" t="s">
        <v>126</v>
      </c>
    </row>
    <row r="482" spans="1:65" s="14" customFormat="1" ht="11.25">
      <c r="B482" s="198"/>
      <c r="C482" s="199"/>
      <c r="D482" s="183" t="s">
        <v>152</v>
      </c>
      <c r="E482" s="200" t="s">
        <v>19</v>
      </c>
      <c r="F482" s="201" t="s">
        <v>811</v>
      </c>
      <c r="G482" s="199"/>
      <c r="H482" s="202">
        <v>0.09</v>
      </c>
      <c r="I482" s="203"/>
      <c r="J482" s="199"/>
      <c r="K482" s="199"/>
      <c r="L482" s="204"/>
      <c r="M482" s="205"/>
      <c r="N482" s="206"/>
      <c r="O482" s="206"/>
      <c r="P482" s="206"/>
      <c r="Q482" s="206"/>
      <c r="R482" s="206"/>
      <c r="S482" s="206"/>
      <c r="T482" s="207"/>
      <c r="AT482" s="208" t="s">
        <v>152</v>
      </c>
      <c r="AU482" s="208" t="s">
        <v>133</v>
      </c>
      <c r="AV482" s="14" t="s">
        <v>133</v>
      </c>
      <c r="AW482" s="14" t="s">
        <v>33</v>
      </c>
      <c r="AX482" s="14" t="s">
        <v>72</v>
      </c>
      <c r="AY482" s="208" t="s">
        <v>126</v>
      </c>
    </row>
    <row r="483" spans="1:65" s="13" customFormat="1" ht="11.25">
      <c r="B483" s="188"/>
      <c r="C483" s="189"/>
      <c r="D483" s="183" t="s">
        <v>152</v>
      </c>
      <c r="E483" s="190" t="s">
        <v>19</v>
      </c>
      <c r="F483" s="191" t="s">
        <v>794</v>
      </c>
      <c r="G483" s="189"/>
      <c r="H483" s="190" t="s">
        <v>19</v>
      </c>
      <c r="I483" s="192"/>
      <c r="J483" s="189"/>
      <c r="K483" s="189"/>
      <c r="L483" s="193"/>
      <c r="M483" s="194"/>
      <c r="N483" s="195"/>
      <c r="O483" s="195"/>
      <c r="P483" s="195"/>
      <c r="Q483" s="195"/>
      <c r="R483" s="195"/>
      <c r="S483" s="195"/>
      <c r="T483" s="196"/>
      <c r="AT483" s="197" t="s">
        <v>152</v>
      </c>
      <c r="AU483" s="197" t="s">
        <v>133</v>
      </c>
      <c r="AV483" s="13" t="s">
        <v>77</v>
      </c>
      <c r="AW483" s="13" t="s">
        <v>33</v>
      </c>
      <c r="AX483" s="13" t="s">
        <v>72</v>
      </c>
      <c r="AY483" s="197" t="s">
        <v>126</v>
      </c>
    </row>
    <row r="484" spans="1:65" s="14" customFormat="1" ht="11.25">
      <c r="B484" s="198"/>
      <c r="C484" s="199"/>
      <c r="D484" s="183" t="s">
        <v>152</v>
      </c>
      <c r="E484" s="200" t="s">
        <v>19</v>
      </c>
      <c r="F484" s="201" t="s">
        <v>812</v>
      </c>
      <c r="G484" s="199"/>
      <c r="H484" s="202">
        <v>0.01</v>
      </c>
      <c r="I484" s="203"/>
      <c r="J484" s="199"/>
      <c r="K484" s="199"/>
      <c r="L484" s="204"/>
      <c r="M484" s="205"/>
      <c r="N484" s="206"/>
      <c r="O484" s="206"/>
      <c r="P484" s="206"/>
      <c r="Q484" s="206"/>
      <c r="R484" s="206"/>
      <c r="S484" s="206"/>
      <c r="T484" s="207"/>
      <c r="AT484" s="208" t="s">
        <v>152</v>
      </c>
      <c r="AU484" s="208" t="s">
        <v>133</v>
      </c>
      <c r="AV484" s="14" t="s">
        <v>133</v>
      </c>
      <c r="AW484" s="14" t="s">
        <v>33</v>
      </c>
      <c r="AX484" s="14" t="s">
        <v>72</v>
      </c>
      <c r="AY484" s="208" t="s">
        <v>126</v>
      </c>
    </row>
    <row r="485" spans="1:65" s="13" customFormat="1" ht="11.25">
      <c r="B485" s="188"/>
      <c r="C485" s="189"/>
      <c r="D485" s="183" t="s">
        <v>152</v>
      </c>
      <c r="E485" s="190" t="s">
        <v>19</v>
      </c>
      <c r="F485" s="191" t="s">
        <v>796</v>
      </c>
      <c r="G485" s="189"/>
      <c r="H485" s="190" t="s">
        <v>19</v>
      </c>
      <c r="I485" s="192"/>
      <c r="J485" s="189"/>
      <c r="K485" s="189"/>
      <c r="L485" s="193"/>
      <c r="M485" s="194"/>
      <c r="N485" s="195"/>
      <c r="O485" s="195"/>
      <c r="P485" s="195"/>
      <c r="Q485" s="195"/>
      <c r="R485" s="195"/>
      <c r="S485" s="195"/>
      <c r="T485" s="196"/>
      <c r="AT485" s="197" t="s">
        <v>152</v>
      </c>
      <c r="AU485" s="197" t="s">
        <v>133</v>
      </c>
      <c r="AV485" s="13" t="s">
        <v>77</v>
      </c>
      <c r="AW485" s="13" t="s">
        <v>33</v>
      </c>
      <c r="AX485" s="13" t="s">
        <v>72</v>
      </c>
      <c r="AY485" s="197" t="s">
        <v>126</v>
      </c>
    </row>
    <row r="486" spans="1:65" s="14" customFormat="1" ht="11.25">
      <c r="B486" s="198"/>
      <c r="C486" s="199"/>
      <c r="D486" s="183" t="s">
        <v>152</v>
      </c>
      <c r="E486" s="200" t="s">
        <v>19</v>
      </c>
      <c r="F486" s="201" t="s">
        <v>809</v>
      </c>
      <c r="G486" s="199"/>
      <c r="H486" s="202">
        <v>3.9E-2</v>
      </c>
      <c r="I486" s="203"/>
      <c r="J486" s="199"/>
      <c r="K486" s="199"/>
      <c r="L486" s="204"/>
      <c r="M486" s="205"/>
      <c r="N486" s="206"/>
      <c r="O486" s="206"/>
      <c r="P486" s="206"/>
      <c r="Q486" s="206"/>
      <c r="R486" s="206"/>
      <c r="S486" s="206"/>
      <c r="T486" s="207"/>
      <c r="AT486" s="208" t="s">
        <v>152</v>
      </c>
      <c r="AU486" s="208" t="s">
        <v>133</v>
      </c>
      <c r="AV486" s="14" t="s">
        <v>133</v>
      </c>
      <c r="AW486" s="14" t="s">
        <v>33</v>
      </c>
      <c r="AX486" s="14" t="s">
        <v>72</v>
      </c>
      <c r="AY486" s="208" t="s">
        <v>126</v>
      </c>
    </row>
    <row r="487" spans="1:65" s="16" customFormat="1" ht="11.25">
      <c r="B487" s="231"/>
      <c r="C487" s="232"/>
      <c r="D487" s="183" t="s">
        <v>152</v>
      </c>
      <c r="E487" s="233" t="s">
        <v>19</v>
      </c>
      <c r="F487" s="234" t="s">
        <v>798</v>
      </c>
      <c r="G487" s="232"/>
      <c r="H487" s="235">
        <v>0.158</v>
      </c>
      <c r="I487" s="236"/>
      <c r="J487" s="232"/>
      <c r="K487" s="232"/>
      <c r="L487" s="237"/>
      <c r="M487" s="238"/>
      <c r="N487" s="239"/>
      <c r="O487" s="239"/>
      <c r="P487" s="239"/>
      <c r="Q487" s="239"/>
      <c r="R487" s="239"/>
      <c r="S487" s="239"/>
      <c r="T487" s="240"/>
      <c r="AT487" s="241" t="s">
        <v>152</v>
      </c>
      <c r="AU487" s="241" t="s">
        <v>133</v>
      </c>
      <c r="AV487" s="16" t="s">
        <v>142</v>
      </c>
      <c r="AW487" s="16" t="s">
        <v>33</v>
      </c>
      <c r="AX487" s="16" t="s">
        <v>72</v>
      </c>
      <c r="AY487" s="241" t="s">
        <v>126</v>
      </c>
    </row>
    <row r="488" spans="1:65" s="15" customFormat="1" ht="11.25">
      <c r="B488" s="209"/>
      <c r="C488" s="210"/>
      <c r="D488" s="183" t="s">
        <v>152</v>
      </c>
      <c r="E488" s="211" t="s">
        <v>19</v>
      </c>
      <c r="F488" s="212" t="s">
        <v>174</v>
      </c>
      <c r="G488" s="210"/>
      <c r="H488" s="213">
        <v>0.38799999999999996</v>
      </c>
      <c r="I488" s="214"/>
      <c r="J488" s="210"/>
      <c r="K488" s="210"/>
      <c r="L488" s="215"/>
      <c r="M488" s="216"/>
      <c r="N488" s="217"/>
      <c r="O488" s="217"/>
      <c r="P488" s="217"/>
      <c r="Q488" s="217"/>
      <c r="R488" s="217"/>
      <c r="S488" s="217"/>
      <c r="T488" s="218"/>
      <c r="AT488" s="219" t="s">
        <v>152</v>
      </c>
      <c r="AU488" s="219" t="s">
        <v>133</v>
      </c>
      <c r="AV488" s="15" t="s">
        <v>132</v>
      </c>
      <c r="AW488" s="15" t="s">
        <v>33</v>
      </c>
      <c r="AX488" s="15" t="s">
        <v>77</v>
      </c>
      <c r="AY488" s="219" t="s">
        <v>126</v>
      </c>
    </row>
    <row r="489" spans="1:65" s="14" customFormat="1" ht="11.25">
      <c r="B489" s="198"/>
      <c r="C489" s="199"/>
      <c r="D489" s="183" t="s">
        <v>152</v>
      </c>
      <c r="E489" s="199"/>
      <c r="F489" s="201" t="s">
        <v>813</v>
      </c>
      <c r="G489" s="199"/>
      <c r="H489" s="202">
        <v>0.44600000000000001</v>
      </c>
      <c r="I489" s="203"/>
      <c r="J489" s="199"/>
      <c r="K489" s="199"/>
      <c r="L489" s="204"/>
      <c r="M489" s="205"/>
      <c r="N489" s="206"/>
      <c r="O489" s="206"/>
      <c r="P489" s="206"/>
      <c r="Q489" s="206"/>
      <c r="R489" s="206"/>
      <c r="S489" s="206"/>
      <c r="T489" s="207"/>
      <c r="AT489" s="208" t="s">
        <v>152</v>
      </c>
      <c r="AU489" s="208" t="s">
        <v>133</v>
      </c>
      <c r="AV489" s="14" t="s">
        <v>133</v>
      </c>
      <c r="AW489" s="14" t="s">
        <v>4</v>
      </c>
      <c r="AX489" s="14" t="s">
        <v>77</v>
      </c>
      <c r="AY489" s="208" t="s">
        <v>126</v>
      </c>
    </row>
    <row r="490" spans="1:65" s="2" customFormat="1" ht="24">
      <c r="A490" s="36"/>
      <c r="B490" s="37"/>
      <c r="C490" s="170" t="s">
        <v>814</v>
      </c>
      <c r="D490" s="170" t="s">
        <v>128</v>
      </c>
      <c r="E490" s="171" t="s">
        <v>815</v>
      </c>
      <c r="F490" s="172" t="s">
        <v>816</v>
      </c>
      <c r="G490" s="173" t="s">
        <v>137</v>
      </c>
      <c r="H490" s="174">
        <v>10.362</v>
      </c>
      <c r="I490" s="175"/>
      <c r="J490" s="176">
        <f>ROUND(I490*H490,2)</f>
        <v>0</v>
      </c>
      <c r="K490" s="172" t="s">
        <v>138</v>
      </c>
      <c r="L490" s="41"/>
      <c r="M490" s="177" t="s">
        <v>19</v>
      </c>
      <c r="N490" s="178" t="s">
        <v>44</v>
      </c>
      <c r="O490" s="66"/>
      <c r="P490" s="179">
        <f>O490*H490</f>
        <v>0</v>
      </c>
      <c r="Q490" s="179">
        <v>0</v>
      </c>
      <c r="R490" s="179">
        <f>Q490*H490</f>
        <v>0</v>
      </c>
      <c r="S490" s="179">
        <v>0</v>
      </c>
      <c r="T490" s="180">
        <f>S490*H490</f>
        <v>0</v>
      </c>
      <c r="U490" s="36"/>
      <c r="V490" s="36"/>
      <c r="W490" s="36"/>
      <c r="X490" s="36"/>
      <c r="Y490" s="36"/>
      <c r="Z490" s="36"/>
      <c r="AA490" s="36"/>
      <c r="AB490" s="36"/>
      <c r="AC490" s="36"/>
      <c r="AD490" s="36"/>
      <c r="AE490" s="36"/>
      <c r="AR490" s="181" t="s">
        <v>221</v>
      </c>
      <c r="AT490" s="181" t="s">
        <v>128</v>
      </c>
      <c r="AU490" s="181" t="s">
        <v>133</v>
      </c>
      <c r="AY490" s="19" t="s">
        <v>126</v>
      </c>
      <c r="BE490" s="182">
        <f>IF(N490="základní",J490,0)</f>
        <v>0</v>
      </c>
      <c r="BF490" s="182">
        <f>IF(N490="snížená",J490,0)</f>
        <v>0</v>
      </c>
      <c r="BG490" s="182">
        <f>IF(N490="zákl. přenesená",J490,0)</f>
        <v>0</v>
      </c>
      <c r="BH490" s="182">
        <f>IF(N490="sníž. přenesená",J490,0)</f>
        <v>0</v>
      </c>
      <c r="BI490" s="182">
        <f>IF(N490="nulová",J490,0)</f>
        <v>0</v>
      </c>
      <c r="BJ490" s="19" t="s">
        <v>133</v>
      </c>
      <c r="BK490" s="182">
        <f>ROUND(I490*H490,2)</f>
        <v>0</v>
      </c>
      <c r="BL490" s="19" t="s">
        <v>221</v>
      </c>
      <c r="BM490" s="181" t="s">
        <v>817</v>
      </c>
    </row>
    <row r="491" spans="1:65" s="2" customFormat="1" ht="39">
      <c r="A491" s="36"/>
      <c r="B491" s="37"/>
      <c r="C491" s="38"/>
      <c r="D491" s="183" t="s">
        <v>140</v>
      </c>
      <c r="E491" s="38"/>
      <c r="F491" s="184" t="s">
        <v>818</v>
      </c>
      <c r="G491" s="38"/>
      <c r="H491" s="38"/>
      <c r="I491" s="185"/>
      <c r="J491" s="38"/>
      <c r="K491" s="38"/>
      <c r="L491" s="41"/>
      <c r="M491" s="186"/>
      <c r="N491" s="187"/>
      <c r="O491" s="66"/>
      <c r="P491" s="66"/>
      <c r="Q491" s="66"/>
      <c r="R491" s="66"/>
      <c r="S491" s="66"/>
      <c r="T491" s="67"/>
      <c r="U491" s="36"/>
      <c r="V491" s="36"/>
      <c r="W491" s="36"/>
      <c r="X491" s="36"/>
      <c r="Y491" s="36"/>
      <c r="Z491" s="36"/>
      <c r="AA491" s="36"/>
      <c r="AB491" s="36"/>
      <c r="AC491" s="36"/>
      <c r="AD491" s="36"/>
      <c r="AE491" s="36"/>
      <c r="AT491" s="19" t="s">
        <v>140</v>
      </c>
      <c r="AU491" s="19" t="s">
        <v>133</v>
      </c>
    </row>
    <row r="492" spans="1:65" s="13" customFormat="1" ht="11.25">
      <c r="B492" s="188"/>
      <c r="C492" s="189"/>
      <c r="D492" s="183" t="s">
        <v>152</v>
      </c>
      <c r="E492" s="190" t="s">
        <v>19</v>
      </c>
      <c r="F492" s="191" t="s">
        <v>700</v>
      </c>
      <c r="G492" s="189"/>
      <c r="H492" s="190" t="s">
        <v>19</v>
      </c>
      <c r="I492" s="192"/>
      <c r="J492" s="189"/>
      <c r="K492" s="189"/>
      <c r="L492" s="193"/>
      <c r="M492" s="194"/>
      <c r="N492" s="195"/>
      <c r="O492" s="195"/>
      <c r="P492" s="195"/>
      <c r="Q492" s="195"/>
      <c r="R492" s="195"/>
      <c r="S492" s="195"/>
      <c r="T492" s="196"/>
      <c r="AT492" s="197" t="s">
        <v>152</v>
      </c>
      <c r="AU492" s="197" t="s">
        <v>133</v>
      </c>
      <c r="AV492" s="13" t="s">
        <v>77</v>
      </c>
      <c r="AW492" s="13" t="s">
        <v>33</v>
      </c>
      <c r="AX492" s="13" t="s">
        <v>72</v>
      </c>
      <c r="AY492" s="197" t="s">
        <v>126</v>
      </c>
    </row>
    <row r="493" spans="1:65" s="14" customFormat="1" ht="11.25">
      <c r="B493" s="198"/>
      <c r="C493" s="199"/>
      <c r="D493" s="183" t="s">
        <v>152</v>
      </c>
      <c r="E493" s="200" t="s">
        <v>19</v>
      </c>
      <c r="F493" s="201" t="s">
        <v>701</v>
      </c>
      <c r="G493" s="199"/>
      <c r="H493" s="202">
        <v>7.3789999999999996</v>
      </c>
      <c r="I493" s="203"/>
      <c r="J493" s="199"/>
      <c r="K493" s="199"/>
      <c r="L493" s="204"/>
      <c r="M493" s="205"/>
      <c r="N493" s="206"/>
      <c r="O493" s="206"/>
      <c r="P493" s="206"/>
      <c r="Q493" s="206"/>
      <c r="R493" s="206"/>
      <c r="S493" s="206"/>
      <c r="T493" s="207"/>
      <c r="AT493" s="208" t="s">
        <v>152</v>
      </c>
      <c r="AU493" s="208" t="s">
        <v>133</v>
      </c>
      <c r="AV493" s="14" t="s">
        <v>133</v>
      </c>
      <c r="AW493" s="14" t="s">
        <v>33</v>
      </c>
      <c r="AX493" s="14" t="s">
        <v>72</v>
      </c>
      <c r="AY493" s="208" t="s">
        <v>126</v>
      </c>
    </row>
    <row r="494" spans="1:65" s="13" customFormat="1" ht="11.25">
      <c r="B494" s="188"/>
      <c r="C494" s="189"/>
      <c r="D494" s="183" t="s">
        <v>152</v>
      </c>
      <c r="E494" s="190" t="s">
        <v>19</v>
      </c>
      <c r="F494" s="191" t="s">
        <v>702</v>
      </c>
      <c r="G494" s="189"/>
      <c r="H494" s="190" t="s">
        <v>19</v>
      </c>
      <c r="I494" s="192"/>
      <c r="J494" s="189"/>
      <c r="K494" s="189"/>
      <c r="L494" s="193"/>
      <c r="M494" s="194"/>
      <c r="N494" s="195"/>
      <c r="O494" s="195"/>
      <c r="P494" s="195"/>
      <c r="Q494" s="195"/>
      <c r="R494" s="195"/>
      <c r="S494" s="195"/>
      <c r="T494" s="196"/>
      <c r="AT494" s="197" t="s">
        <v>152</v>
      </c>
      <c r="AU494" s="197" t="s">
        <v>133</v>
      </c>
      <c r="AV494" s="13" t="s">
        <v>77</v>
      </c>
      <c r="AW494" s="13" t="s">
        <v>33</v>
      </c>
      <c r="AX494" s="13" t="s">
        <v>72</v>
      </c>
      <c r="AY494" s="197" t="s">
        <v>126</v>
      </c>
    </row>
    <row r="495" spans="1:65" s="14" customFormat="1" ht="11.25">
      <c r="B495" s="198"/>
      <c r="C495" s="199"/>
      <c r="D495" s="183" t="s">
        <v>152</v>
      </c>
      <c r="E495" s="200" t="s">
        <v>19</v>
      </c>
      <c r="F495" s="201" t="s">
        <v>703</v>
      </c>
      <c r="G495" s="199"/>
      <c r="H495" s="202">
        <v>2.9830000000000001</v>
      </c>
      <c r="I495" s="203"/>
      <c r="J495" s="199"/>
      <c r="K495" s="199"/>
      <c r="L495" s="204"/>
      <c r="M495" s="205"/>
      <c r="N495" s="206"/>
      <c r="O495" s="206"/>
      <c r="P495" s="206"/>
      <c r="Q495" s="206"/>
      <c r="R495" s="206"/>
      <c r="S495" s="206"/>
      <c r="T495" s="207"/>
      <c r="AT495" s="208" t="s">
        <v>152</v>
      </c>
      <c r="AU495" s="208" t="s">
        <v>133</v>
      </c>
      <c r="AV495" s="14" t="s">
        <v>133</v>
      </c>
      <c r="AW495" s="14" t="s">
        <v>33</v>
      </c>
      <c r="AX495" s="14" t="s">
        <v>72</v>
      </c>
      <c r="AY495" s="208" t="s">
        <v>126</v>
      </c>
    </row>
    <row r="496" spans="1:65" s="15" customFormat="1" ht="11.25">
      <c r="B496" s="209"/>
      <c r="C496" s="210"/>
      <c r="D496" s="183" t="s">
        <v>152</v>
      </c>
      <c r="E496" s="211" t="s">
        <v>19</v>
      </c>
      <c r="F496" s="212" t="s">
        <v>174</v>
      </c>
      <c r="G496" s="210"/>
      <c r="H496" s="213">
        <v>10.362</v>
      </c>
      <c r="I496" s="214"/>
      <c r="J496" s="210"/>
      <c r="K496" s="210"/>
      <c r="L496" s="215"/>
      <c r="M496" s="216"/>
      <c r="N496" s="217"/>
      <c r="O496" s="217"/>
      <c r="P496" s="217"/>
      <c r="Q496" s="217"/>
      <c r="R496" s="217"/>
      <c r="S496" s="217"/>
      <c r="T496" s="218"/>
      <c r="AT496" s="219" t="s">
        <v>152</v>
      </c>
      <c r="AU496" s="219" t="s">
        <v>133</v>
      </c>
      <c r="AV496" s="15" t="s">
        <v>132</v>
      </c>
      <c r="AW496" s="15" t="s">
        <v>33</v>
      </c>
      <c r="AX496" s="15" t="s">
        <v>77</v>
      </c>
      <c r="AY496" s="219" t="s">
        <v>126</v>
      </c>
    </row>
    <row r="497" spans="1:65" s="2" customFormat="1" ht="16.5" customHeight="1">
      <c r="A497" s="36"/>
      <c r="B497" s="37"/>
      <c r="C497" s="220" t="s">
        <v>819</v>
      </c>
      <c r="D497" s="220" t="s">
        <v>216</v>
      </c>
      <c r="E497" s="221" t="s">
        <v>820</v>
      </c>
      <c r="F497" s="222" t="s">
        <v>821</v>
      </c>
      <c r="G497" s="223" t="s">
        <v>163</v>
      </c>
      <c r="H497" s="224">
        <v>0.28599999999999998</v>
      </c>
      <c r="I497" s="225"/>
      <c r="J497" s="226">
        <f>ROUND(I497*H497,2)</f>
        <v>0</v>
      </c>
      <c r="K497" s="222" t="s">
        <v>138</v>
      </c>
      <c r="L497" s="227"/>
      <c r="M497" s="228" t="s">
        <v>19</v>
      </c>
      <c r="N497" s="229" t="s">
        <v>44</v>
      </c>
      <c r="O497" s="66"/>
      <c r="P497" s="179">
        <f>O497*H497</f>
        <v>0</v>
      </c>
      <c r="Q497" s="179">
        <v>0.55000000000000004</v>
      </c>
      <c r="R497" s="179">
        <f>Q497*H497</f>
        <v>0.1573</v>
      </c>
      <c r="S497" s="179">
        <v>0</v>
      </c>
      <c r="T497" s="180">
        <f>S497*H497</f>
        <v>0</v>
      </c>
      <c r="U497" s="36"/>
      <c r="V497" s="36"/>
      <c r="W497" s="36"/>
      <c r="X497" s="36"/>
      <c r="Y497" s="36"/>
      <c r="Z497" s="36"/>
      <c r="AA497" s="36"/>
      <c r="AB497" s="36"/>
      <c r="AC497" s="36"/>
      <c r="AD497" s="36"/>
      <c r="AE497" s="36"/>
      <c r="AR497" s="181" t="s">
        <v>326</v>
      </c>
      <c r="AT497" s="181" t="s">
        <v>216</v>
      </c>
      <c r="AU497" s="181" t="s">
        <v>133</v>
      </c>
      <c r="AY497" s="19" t="s">
        <v>126</v>
      </c>
      <c r="BE497" s="182">
        <f>IF(N497="základní",J497,0)</f>
        <v>0</v>
      </c>
      <c r="BF497" s="182">
        <f>IF(N497="snížená",J497,0)</f>
        <v>0</v>
      </c>
      <c r="BG497" s="182">
        <f>IF(N497="zákl. přenesená",J497,0)</f>
        <v>0</v>
      </c>
      <c r="BH497" s="182">
        <f>IF(N497="sníž. přenesená",J497,0)</f>
        <v>0</v>
      </c>
      <c r="BI497" s="182">
        <f>IF(N497="nulová",J497,0)</f>
        <v>0</v>
      </c>
      <c r="BJ497" s="19" t="s">
        <v>133</v>
      </c>
      <c r="BK497" s="182">
        <f>ROUND(I497*H497,2)</f>
        <v>0</v>
      </c>
      <c r="BL497" s="19" t="s">
        <v>221</v>
      </c>
      <c r="BM497" s="181" t="s">
        <v>822</v>
      </c>
    </row>
    <row r="498" spans="1:65" s="14" customFormat="1" ht="11.25">
      <c r="B498" s="198"/>
      <c r="C498" s="199"/>
      <c r="D498" s="183" t="s">
        <v>152</v>
      </c>
      <c r="E498" s="200" t="s">
        <v>19</v>
      </c>
      <c r="F498" s="201" t="s">
        <v>823</v>
      </c>
      <c r="G498" s="199"/>
      <c r="H498" s="202">
        <v>0.249</v>
      </c>
      <c r="I498" s="203"/>
      <c r="J498" s="199"/>
      <c r="K498" s="199"/>
      <c r="L498" s="204"/>
      <c r="M498" s="205"/>
      <c r="N498" s="206"/>
      <c r="O498" s="206"/>
      <c r="P498" s="206"/>
      <c r="Q498" s="206"/>
      <c r="R498" s="206"/>
      <c r="S498" s="206"/>
      <c r="T498" s="207"/>
      <c r="AT498" s="208" t="s">
        <v>152</v>
      </c>
      <c r="AU498" s="208" t="s">
        <v>133</v>
      </c>
      <c r="AV498" s="14" t="s">
        <v>133</v>
      </c>
      <c r="AW498" s="14" t="s">
        <v>33</v>
      </c>
      <c r="AX498" s="14" t="s">
        <v>77</v>
      </c>
      <c r="AY498" s="208" t="s">
        <v>126</v>
      </c>
    </row>
    <row r="499" spans="1:65" s="14" customFormat="1" ht="11.25">
      <c r="B499" s="198"/>
      <c r="C499" s="199"/>
      <c r="D499" s="183" t="s">
        <v>152</v>
      </c>
      <c r="E499" s="199"/>
      <c r="F499" s="201" t="s">
        <v>824</v>
      </c>
      <c r="G499" s="199"/>
      <c r="H499" s="202">
        <v>0.28599999999999998</v>
      </c>
      <c r="I499" s="203"/>
      <c r="J499" s="199"/>
      <c r="K499" s="199"/>
      <c r="L499" s="204"/>
      <c r="M499" s="205"/>
      <c r="N499" s="206"/>
      <c r="O499" s="206"/>
      <c r="P499" s="206"/>
      <c r="Q499" s="206"/>
      <c r="R499" s="206"/>
      <c r="S499" s="206"/>
      <c r="T499" s="207"/>
      <c r="AT499" s="208" t="s">
        <v>152</v>
      </c>
      <c r="AU499" s="208" t="s">
        <v>133</v>
      </c>
      <c r="AV499" s="14" t="s">
        <v>133</v>
      </c>
      <c r="AW499" s="14" t="s">
        <v>4</v>
      </c>
      <c r="AX499" s="14" t="s">
        <v>77</v>
      </c>
      <c r="AY499" s="208" t="s">
        <v>126</v>
      </c>
    </row>
    <row r="500" spans="1:65" s="2" customFormat="1" ht="24">
      <c r="A500" s="36"/>
      <c r="B500" s="37"/>
      <c r="C500" s="170" t="s">
        <v>825</v>
      </c>
      <c r="D500" s="170" t="s">
        <v>128</v>
      </c>
      <c r="E500" s="171" t="s">
        <v>826</v>
      </c>
      <c r="F500" s="172" t="s">
        <v>827</v>
      </c>
      <c r="G500" s="173" t="s">
        <v>137</v>
      </c>
      <c r="H500" s="174">
        <v>5.3280000000000003</v>
      </c>
      <c r="I500" s="175"/>
      <c r="J500" s="176">
        <f>ROUND(I500*H500,2)</f>
        <v>0</v>
      </c>
      <c r="K500" s="172" t="s">
        <v>138</v>
      </c>
      <c r="L500" s="41"/>
      <c r="M500" s="177" t="s">
        <v>19</v>
      </c>
      <c r="N500" s="178" t="s">
        <v>44</v>
      </c>
      <c r="O500" s="66"/>
      <c r="P500" s="179">
        <f>O500*H500</f>
        <v>0</v>
      </c>
      <c r="Q500" s="179">
        <v>0</v>
      </c>
      <c r="R500" s="179">
        <f>Q500*H500</f>
        <v>0</v>
      </c>
      <c r="S500" s="179">
        <v>0</v>
      </c>
      <c r="T500" s="180">
        <f>S500*H500</f>
        <v>0</v>
      </c>
      <c r="U500" s="36"/>
      <c r="V500" s="36"/>
      <c r="W500" s="36"/>
      <c r="X500" s="36"/>
      <c r="Y500" s="36"/>
      <c r="Z500" s="36"/>
      <c r="AA500" s="36"/>
      <c r="AB500" s="36"/>
      <c r="AC500" s="36"/>
      <c r="AD500" s="36"/>
      <c r="AE500" s="36"/>
      <c r="AR500" s="181" t="s">
        <v>221</v>
      </c>
      <c r="AT500" s="181" t="s">
        <v>128</v>
      </c>
      <c r="AU500" s="181" t="s">
        <v>133</v>
      </c>
      <c r="AY500" s="19" t="s">
        <v>126</v>
      </c>
      <c r="BE500" s="182">
        <f>IF(N500="základní",J500,0)</f>
        <v>0</v>
      </c>
      <c r="BF500" s="182">
        <f>IF(N500="snížená",J500,0)</f>
        <v>0</v>
      </c>
      <c r="BG500" s="182">
        <f>IF(N500="zákl. přenesená",J500,0)</f>
        <v>0</v>
      </c>
      <c r="BH500" s="182">
        <f>IF(N500="sníž. přenesená",J500,0)</f>
        <v>0</v>
      </c>
      <c r="BI500" s="182">
        <f>IF(N500="nulová",J500,0)</f>
        <v>0</v>
      </c>
      <c r="BJ500" s="19" t="s">
        <v>133</v>
      </c>
      <c r="BK500" s="182">
        <f>ROUND(I500*H500,2)</f>
        <v>0</v>
      </c>
      <c r="BL500" s="19" t="s">
        <v>221</v>
      </c>
      <c r="BM500" s="181" t="s">
        <v>828</v>
      </c>
    </row>
    <row r="501" spans="1:65" s="2" customFormat="1" ht="39">
      <c r="A501" s="36"/>
      <c r="B501" s="37"/>
      <c r="C501" s="38"/>
      <c r="D501" s="183" t="s">
        <v>140</v>
      </c>
      <c r="E501" s="38"/>
      <c r="F501" s="184" t="s">
        <v>818</v>
      </c>
      <c r="G501" s="38"/>
      <c r="H501" s="38"/>
      <c r="I501" s="185"/>
      <c r="J501" s="38"/>
      <c r="K501" s="38"/>
      <c r="L501" s="41"/>
      <c r="M501" s="186"/>
      <c r="N501" s="187"/>
      <c r="O501" s="66"/>
      <c r="P501" s="66"/>
      <c r="Q501" s="66"/>
      <c r="R501" s="66"/>
      <c r="S501" s="66"/>
      <c r="T501" s="67"/>
      <c r="U501" s="36"/>
      <c r="V501" s="36"/>
      <c r="W501" s="36"/>
      <c r="X501" s="36"/>
      <c r="Y501" s="36"/>
      <c r="Z501" s="36"/>
      <c r="AA501" s="36"/>
      <c r="AB501" s="36"/>
      <c r="AC501" s="36"/>
      <c r="AD501" s="36"/>
      <c r="AE501" s="36"/>
      <c r="AT501" s="19" t="s">
        <v>140</v>
      </c>
      <c r="AU501" s="19" t="s">
        <v>133</v>
      </c>
    </row>
    <row r="502" spans="1:65" s="13" customFormat="1" ht="11.25">
      <c r="B502" s="188"/>
      <c r="C502" s="189"/>
      <c r="D502" s="183" t="s">
        <v>152</v>
      </c>
      <c r="E502" s="190" t="s">
        <v>19</v>
      </c>
      <c r="F502" s="191" t="s">
        <v>700</v>
      </c>
      <c r="G502" s="189"/>
      <c r="H502" s="190" t="s">
        <v>19</v>
      </c>
      <c r="I502" s="192"/>
      <c r="J502" s="189"/>
      <c r="K502" s="189"/>
      <c r="L502" s="193"/>
      <c r="M502" s="194"/>
      <c r="N502" s="195"/>
      <c r="O502" s="195"/>
      <c r="P502" s="195"/>
      <c r="Q502" s="195"/>
      <c r="R502" s="195"/>
      <c r="S502" s="195"/>
      <c r="T502" s="196"/>
      <c r="AT502" s="197" t="s">
        <v>152</v>
      </c>
      <c r="AU502" s="197" t="s">
        <v>133</v>
      </c>
      <c r="AV502" s="13" t="s">
        <v>77</v>
      </c>
      <c r="AW502" s="13" t="s">
        <v>33</v>
      </c>
      <c r="AX502" s="13" t="s">
        <v>72</v>
      </c>
      <c r="AY502" s="197" t="s">
        <v>126</v>
      </c>
    </row>
    <row r="503" spans="1:65" s="14" customFormat="1" ht="11.25">
      <c r="B503" s="198"/>
      <c r="C503" s="199"/>
      <c r="D503" s="183" t="s">
        <v>152</v>
      </c>
      <c r="E503" s="200" t="s">
        <v>19</v>
      </c>
      <c r="F503" s="201" t="s">
        <v>829</v>
      </c>
      <c r="G503" s="199"/>
      <c r="H503" s="202">
        <v>1.504</v>
      </c>
      <c r="I503" s="203"/>
      <c r="J503" s="199"/>
      <c r="K503" s="199"/>
      <c r="L503" s="204"/>
      <c r="M503" s="205"/>
      <c r="N503" s="206"/>
      <c r="O503" s="206"/>
      <c r="P503" s="206"/>
      <c r="Q503" s="206"/>
      <c r="R503" s="206"/>
      <c r="S503" s="206"/>
      <c r="T503" s="207"/>
      <c r="AT503" s="208" t="s">
        <v>152</v>
      </c>
      <c r="AU503" s="208" t="s">
        <v>133</v>
      </c>
      <c r="AV503" s="14" t="s">
        <v>133</v>
      </c>
      <c r="AW503" s="14" t="s">
        <v>33</v>
      </c>
      <c r="AX503" s="14" t="s">
        <v>72</v>
      </c>
      <c r="AY503" s="208" t="s">
        <v>126</v>
      </c>
    </row>
    <row r="504" spans="1:65" s="14" customFormat="1" ht="11.25">
      <c r="B504" s="198"/>
      <c r="C504" s="199"/>
      <c r="D504" s="183" t="s">
        <v>152</v>
      </c>
      <c r="E504" s="200" t="s">
        <v>19</v>
      </c>
      <c r="F504" s="201" t="s">
        <v>830</v>
      </c>
      <c r="G504" s="199"/>
      <c r="H504" s="202">
        <v>0.84799999999999998</v>
      </c>
      <c r="I504" s="203"/>
      <c r="J504" s="199"/>
      <c r="K504" s="199"/>
      <c r="L504" s="204"/>
      <c r="M504" s="205"/>
      <c r="N504" s="206"/>
      <c r="O504" s="206"/>
      <c r="P504" s="206"/>
      <c r="Q504" s="206"/>
      <c r="R504" s="206"/>
      <c r="S504" s="206"/>
      <c r="T504" s="207"/>
      <c r="AT504" s="208" t="s">
        <v>152</v>
      </c>
      <c r="AU504" s="208" t="s">
        <v>133</v>
      </c>
      <c r="AV504" s="14" t="s">
        <v>133</v>
      </c>
      <c r="AW504" s="14" t="s">
        <v>33</v>
      </c>
      <c r="AX504" s="14" t="s">
        <v>72</v>
      </c>
      <c r="AY504" s="208" t="s">
        <v>126</v>
      </c>
    </row>
    <row r="505" spans="1:65" s="13" customFormat="1" ht="11.25">
      <c r="B505" s="188"/>
      <c r="C505" s="189"/>
      <c r="D505" s="183" t="s">
        <v>152</v>
      </c>
      <c r="E505" s="190" t="s">
        <v>19</v>
      </c>
      <c r="F505" s="191" t="s">
        <v>702</v>
      </c>
      <c r="G505" s="189"/>
      <c r="H505" s="190" t="s">
        <v>19</v>
      </c>
      <c r="I505" s="192"/>
      <c r="J505" s="189"/>
      <c r="K505" s="189"/>
      <c r="L505" s="193"/>
      <c r="M505" s="194"/>
      <c r="N505" s="195"/>
      <c r="O505" s="195"/>
      <c r="P505" s="195"/>
      <c r="Q505" s="195"/>
      <c r="R505" s="195"/>
      <c r="S505" s="195"/>
      <c r="T505" s="196"/>
      <c r="AT505" s="197" t="s">
        <v>152</v>
      </c>
      <c r="AU505" s="197" t="s">
        <v>133</v>
      </c>
      <c r="AV505" s="13" t="s">
        <v>77</v>
      </c>
      <c r="AW505" s="13" t="s">
        <v>33</v>
      </c>
      <c r="AX505" s="13" t="s">
        <v>72</v>
      </c>
      <c r="AY505" s="197" t="s">
        <v>126</v>
      </c>
    </row>
    <row r="506" spans="1:65" s="14" customFormat="1" ht="11.25">
      <c r="B506" s="198"/>
      <c r="C506" s="199"/>
      <c r="D506" s="183" t="s">
        <v>152</v>
      </c>
      <c r="E506" s="200" t="s">
        <v>19</v>
      </c>
      <c r="F506" s="201" t="s">
        <v>831</v>
      </c>
      <c r="G506" s="199"/>
      <c r="H506" s="202">
        <v>0.60799999999999998</v>
      </c>
      <c r="I506" s="203"/>
      <c r="J506" s="199"/>
      <c r="K506" s="199"/>
      <c r="L506" s="204"/>
      <c r="M506" s="205"/>
      <c r="N506" s="206"/>
      <c r="O506" s="206"/>
      <c r="P506" s="206"/>
      <c r="Q506" s="206"/>
      <c r="R506" s="206"/>
      <c r="S506" s="206"/>
      <c r="T506" s="207"/>
      <c r="AT506" s="208" t="s">
        <v>152</v>
      </c>
      <c r="AU506" s="208" t="s">
        <v>133</v>
      </c>
      <c r="AV506" s="14" t="s">
        <v>133</v>
      </c>
      <c r="AW506" s="14" t="s">
        <v>33</v>
      </c>
      <c r="AX506" s="14" t="s">
        <v>72</v>
      </c>
      <c r="AY506" s="208" t="s">
        <v>126</v>
      </c>
    </row>
    <row r="507" spans="1:65" s="14" customFormat="1" ht="11.25">
      <c r="B507" s="198"/>
      <c r="C507" s="199"/>
      <c r="D507" s="183" t="s">
        <v>152</v>
      </c>
      <c r="E507" s="200" t="s">
        <v>19</v>
      </c>
      <c r="F507" s="201" t="s">
        <v>830</v>
      </c>
      <c r="G507" s="199"/>
      <c r="H507" s="202">
        <v>0.84799999999999998</v>
      </c>
      <c r="I507" s="203"/>
      <c r="J507" s="199"/>
      <c r="K507" s="199"/>
      <c r="L507" s="204"/>
      <c r="M507" s="205"/>
      <c r="N507" s="206"/>
      <c r="O507" s="206"/>
      <c r="P507" s="206"/>
      <c r="Q507" s="206"/>
      <c r="R507" s="206"/>
      <c r="S507" s="206"/>
      <c r="T507" s="207"/>
      <c r="AT507" s="208" t="s">
        <v>152</v>
      </c>
      <c r="AU507" s="208" t="s">
        <v>133</v>
      </c>
      <c r="AV507" s="14" t="s">
        <v>133</v>
      </c>
      <c r="AW507" s="14" t="s">
        <v>33</v>
      </c>
      <c r="AX507" s="14" t="s">
        <v>72</v>
      </c>
      <c r="AY507" s="208" t="s">
        <v>126</v>
      </c>
    </row>
    <row r="508" spans="1:65" s="14" customFormat="1" ht="11.25">
      <c r="B508" s="198"/>
      <c r="C508" s="199"/>
      <c r="D508" s="183" t="s">
        <v>152</v>
      </c>
      <c r="E508" s="200" t="s">
        <v>19</v>
      </c>
      <c r="F508" s="201" t="s">
        <v>832</v>
      </c>
      <c r="G508" s="199"/>
      <c r="H508" s="202">
        <v>1.52</v>
      </c>
      <c r="I508" s="203"/>
      <c r="J508" s="199"/>
      <c r="K508" s="199"/>
      <c r="L508" s="204"/>
      <c r="M508" s="205"/>
      <c r="N508" s="206"/>
      <c r="O508" s="206"/>
      <c r="P508" s="206"/>
      <c r="Q508" s="206"/>
      <c r="R508" s="206"/>
      <c r="S508" s="206"/>
      <c r="T508" s="207"/>
      <c r="AT508" s="208" t="s">
        <v>152</v>
      </c>
      <c r="AU508" s="208" t="s">
        <v>133</v>
      </c>
      <c r="AV508" s="14" t="s">
        <v>133</v>
      </c>
      <c r="AW508" s="14" t="s">
        <v>33</v>
      </c>
      <c r="AX508" s="14" t="s">
        <v>72</v>
      </c>
      <c r="AY508" s="208" t="s">
        <v>126</v>
      </c>
    </row>
    <row r="509" spans="1:65" s="15" customFormat="1" ht="11.25">
      <c r="B509" s="209"/>
      <c r="C509" s="210"/>
      <c r="D509" s="183" t="s">
        <v>152</v>
      </c>
      <c r="E509" s="211" t="s">
        <v>19</v>
      </c>
      <c r="F509" s="212" t="s">
        <v>174</v>
      </c>
      <c r="G509" s="210"/>
      <c r="H509" s="213">
        <v>5.3279999999999994</v>
      </c>
      <c r="I509" s="214"/>
      <c r="J509" s="210"/>
      <c r="K509" s="210"/>
      <c r="L509" s="215"/>
      <c r="M509" s="216"/>
      <c r="N509" s="217"/>
      <c r="O509" s="217"/>
      <c r="P509" s="217"/>
      <c r="Q509" s="217"/>
      <c r="R509" s="217"/>
      <c r="S509" s="217"/>
      <c r="T509" s="218"/>
      <c r="AT509" s="219" t="s">
        <v>152</v>
      </c>
      <c r="AU509" s="219" t="s">
        <v>133</v>
      </c>
      <c r="AV509" s="15" t="s">
        <v>132</v>
      </c>
      <c r="AW509" s="15" t="s">
        <v>33</v>
      </c>
      <c r="AX509" s="15" t="s">
        <v>77</v>
      </c>
      <c r="AY509" s="219" t="s">
        <v>126</v>
      </c>
    </row>
    <row r="510" spans="1:65" s="2" customFormat="1" ht="16.5" customHeight="1">
      <c r="A510" s="36"/>
      <c r="B510" s="37"/>
      <c r="C510" s="220" t="s">
        <v>833</v>
      </c>
      <c r="D510" s="220" t="s">
        <v>216</v>
      </c>
      <c r="E510" s="221" t="s">
        <v>834</v>
      </c>
      <c r="F510" s="222" t="s">
        <v>835</v>
      </c>
      <c r="G510" s="223" t="s">
        <v>137</v>
      </c>
      <c r="H510" s="224">
        <v>6.1269999999999998</v>
      </c>
      <c r="I510" s="225"/>
      <c r="J510" s="226">
        <f>ROUND(I510*H510,2)</f>
        <v>0</v>
      </c>
      <c r="K510" s="222" t="s">
        <v>138</v>
      </c>
      <c r="L510" s="227"/>
      <c r="M510" s="228" t="s">
        <v>19</v>
      </c>
      <c r="N510" s="229" t="s">
        <v>44</v>
      </c>
      <c r="O510" s="66"/>
      <c r="P510" s="179">
        <f>O510*H510</f>
        <v>0</v>
      </c>
      <c r="Q510" s="179">
        <v>9.3100000000000006E-3</v>
      </c>
      <c r="R510" s="179">
        <f>Q510*H510</f>
        <v>5.7042370000000002E-2</v>
      </c>
      <c r="S510" s="179">
        <v>0</v>
      </c>
      <c r="T510" s="180">
        <f>S510*H510</f>
        <v>0</v>
      </c>
      <c r="U510" s="36"/>
      <c r="V510" s="36"/>
      <c r="W510" s="36"/>
      <c r="X510" s="36"/>
      <c r="Y510" s="36"/>
      <c r="Z510" s="36"/>
      <c r="AA510" s="36"/>
      <c r="AB510" s="36"/>
      <c r="AC510" s="36"/>
      <c r="AD510" s="36"/>
      <c r="AE510" s="36"/>
      <c r="AR510" s="181" t="s">
        <v>326</v>
      </c>
      <c r="AT510" s="181" t="s">
        <v>216</v>
      </c>
      <c r="AU510" s="181" t="s">
        <v>133</v>
      </c>
      <c r="AY510" s="19" t="s">
        <v>126</v>
      </c>
      <c r="BE510" s="182">
        <f>IF(N510="základní",J510,0)</f>
        <v>0</v>
      </c>
      <c r="BF510" s="182">
        <f>IF(N510="snížená",J510,0)</f>
        <v>0</v>
      </c>
      <c r="BG510" s="182">
        <f>IF(N510="zákl. přenesená",J510,0)</f>
        <v>0</v>
      </c>
      <c r="BH510" s="182">
        <f>IF(N510="sníž. přenesená",J510,0)</f>
        <v>0</v>
      </c>
      <c r="BI510" s="182">
        <f>IF(N510="nulová",J510,0)</f>
        <v>0</v>
      </c>
      <c r="BJ510" s="19" t="s">
        <v>133</v>
      </c>
      <c r="BK510" s="182">
        <f>ROUND(I510*H510,2)</f>
        <v>0</v>
      </c>
      <c r="BL510" s="19" t="s">
        <v>221</v>
      </c>
      <c r="BM510" s="181" t="s">
        <v>836</v>
      </c>
    </row>
    <row r="511" spans="1:65" s="14" customFormat="1" ht="11.25">
      <c r="B511" s="198"/>
      <c r="C511" s="199"/>
      <c r="D511" s="183" t="s">
        <v>152</v>
      </c>
      <c r="E511" s="199"/>
      <c r="F511" s="201" t="s">
        <v>837</v>
      </c>
      <c r="G511" s="199"/>
      <c r="H511" s="202">
        <v>6.1269999999999998</v>
      </c>
      <c r="I511" s="203"/>
      <c r="J511" s="199"/>
      <c r="K511" s="199"/>
      <c r="L511" s="204"/>
      <c r="M511" s="205"/>
      <c r="N511" s="206"/>
      <c r="O511" s="206"/>
      <c r="P511" s="206"/>
      <c r="Q511" s="206"/>
      <c r="R511" s="206"/>
      <c r="S511" s="206"/>
      <c r="T511" s="207"/>
      <c r="AT511" s="208" t="s">
        <v>152</v>
      </c>
      <c r="AU511" s="208" t="s">
        <v>133</v>
      </c>
      <c r="AV511" s="14" t="s">
        <v>133</v>
      </c>
      <c r="AW511" s="14" t="s">
        <v>4</v>
      </c>
      <c r="AX511" s="14" t="s">
        <v>77</v>
      </c>
      <c r="AY511" s="208" t="s">
        <v>126</v>
      </c>
    </row>
    <row r="512" spans="1:65" s="2" customFormat="1" ht="21.75" customHeight="1">
      <c r="A512" s="36"/>
      <c r="B512" s="37"/>
      <c r="C512" s="170" t="s">
        <v>838</v>
      </c>
      <c r="D512" s="170" t="s">
        <v>128</v>
      </c>
      <c r="E512" s="171" t="s">
        <v>839</v>
      </c>
      <c r="F512" s="172" t="s">
        <v>840</v>
      </c>
      <c r="G512" s="173" t="s">
        <v>163</v>
      </c>
      <c r="H512" s="174">
        <v>0.73799999999999999</v>
      </c>
      <c r="I512" s="175"/>
      <c r="J512" s="176">
        <f>ROUND(I512*H512,2)</f>
        <v>0</v>
      </c>
      <c r="K512" s="172" t="s">
        <v>138</v>
      </c>
      <c r="L512" s="41"/>
      <c r="M512" s="177" t="s">
        <v>19</v>
      </c>
      <c r="N512" s="178" t="s">
        <v>44</v>
      </c>
      <c r="O512" s="66"/>
      <c r="P512" s="179">
        <f>O512*H512</f>
        <v>0</v>
      </c>
      <c r="Q512" s="179">
        <v>2.3369999999999998E-2</v>
      </c>
      <c r="R512" s="179">
        <f>Q512*H512</f>
        <v>1.7247059999999998E-2</v>
      </c>
      <c r="S512" s="179">
        <v>0</v>
      </c>
      <c r="T512" s="180">
        <f>S512*H512</f>
        <v>0</v>
      </c>
      <c r="U512" s="36"/>
      <c r="V512" s="36"/>
      <c r="W512" s="36"/>
      <c r="X512" s="36"/>
      <c r="Y512" s="36"/>
      <c r="Z512" s="36"/>
      <c r="AA512" s="36"/>
      <c r="AB512" s="36"/>
      <c r="AC512" s="36"/>
      <c r="AD512" s="36"/>
      <c r="AE512" s="36"/>
      <c r="AR512" s="181" t="s">
        <v>221</v>
      </c>
      <c r="AT512" s="181" t="s">
        <v>128</v>
      </c>
      <c r="AU512" s="181" t="s">
        <v>133</v>
      </c>
      <c r="AY512" s="19" t="s">
        <v>126</v>
      </c>
      <c r="BE512" s="182">
        <f>IF(N512="základní",J512,0)</f>
        <v>0</v>
      </c>
      <c r="BF512" s="182">
        <f>IF(N512="snížená",J512,0)</f>
        <v>0</v>
      </c>
      <c r="BG512" s="182">
        <f>IF(N512="zákl. přenesená",J512,0)</f>
        <v>0</v>
      </c>
      <c r="BH512" s="182">
        <f>IF(N512="sníž. přenesená",J512,0)</f>
        <v>0</v>
      </c>
      <c r="BI512" s="182">
        <f>IF(N512="nulová",J512,0)</f>
        <v>0</v>
      </c>
      <c r="BJ512" s="19" t="s">
        <v>133</v>
      </c>
      <c r="BK512" s="182">
        <f>ROUND(I512*H512,2)</f>
        <v>0</v>
      </c>
      <c r="BL512" s="19" t="s">
        <v>221</v>
      </c>
      <c r="BM512" s="181" t="s">
        <v>841</v>
      </c>
    </row>
    <row r="513" spans="1:65" s="2" customFormat="1" ht="87.75">
      <c r="A513" s="36"/>
      <c r="B513" s="37"/>
      <c r="C513" s="38"/>
      <c r="D513" s="183" t="s">
        <v>140</v>
      </c>
      <c r="E513" s="38"/>
      <c r="F513" s="184" t="s">
        <v>842</v>
      </c>
      <c r="G513" s="38"/>
      <c r="H513" s="38"/>
      <c r="I513" s="185"/>
      <c r="J513" s="38"/>
      <c r="K513" s="38"/>
      <c r="L513" s="41"/>
      <c r="M513" s="186"/>
      <c r="N513" s="187"/>
      <c r="O513" s="66"/>
      <c r="P513" s="66"/>
      <c r="Q513" s="66"/>
      <c r="R513" s="66"/>
      <c r="S513" s="66"/>
      <c r="T513" s="67"/>
      <c r="U513" s="36"/>
      <c r="V513" s="36"/>
      <c r="W513" s="36"/>
      <c r="X513" s="36"/>
      <c r="Y513" s="36"/>
      <c r="Z513" s="36"/>
      <c r="AA513" s="36"/>
      <c r="AB513" s="36"/>
      <c r="AC513" s="36"/>
      <c r="AD513" s="36"/>
      <c r="AE513" s="36"/>
      <c r="AT513" s="19" t="s">
        <v>140</v>
      </c>
      <c r="AU513" s="19" t="s">
        <v>133</v>
      </c>
    </row>
    <row r="514" spans="1:65" s="14" customFormat="1" ht="11.25">
      <c r="B514" s="198"/>
      <c r="C514" s="199"/>
      <c r="D514" s="183" t="s">
        <v>152</v>
      </c>
      <c r="E514" s="200" t="s">
        <v>19</v>
      </c>
      <c r="F514" s="201" t="s">
        <v>843</v>
      </c>
      <c r="G514" s="199"/>
      <c r="H514" s="202">
        <v>0.73799999999999999</v>
      </c>
      <c r="I514" s="203"/>
      <c r="J514" s="199"/>
      <c r="K514" s="199"/>
      <c r="L514" s="204"/>
      <c r="M514" s="205"/>
      <c r="N514" s="206"/>
      <c r="O514" s="206"/>
      <c r="P514" s="206"/>
      <c r="Q514" s="206"/>
      <c r="R514" s="206"/>
      <c r="S514" s="206"/>
      <c r="T514" s="207"/>
      <c r="AT514" s="208" t="s">
        <v>152</v>
      </c>
      <c r="AU514" s="208" t="s">
        <v>133</v>
      </c>
      <c r="AV514" s="14" t="s">
        <v>133</v>
      </c>
      <c r="AW514" s="14" t="s">
        <v>33</v>
      </c>
      <c r="AX514" s="14" t="s">
        <v>77</v>
      </c>
      <c r="AY514" s="208" t="s">
        <v>126</v>
      </c>
    </row>
    <row r="515" spans="1:65" s="2" customFormat="1" ht="24">
      <c r="A515" s="36"/>
      <c r="B515" s="37"/>
      <c r="C515" s="170" t="s">
        <v>844</v>
      </c>
      <c r="D515" s="170" t="s">
        <v>128</v>
      </c>
      <c r="E515" s="171" t="s">
        <v>845</v>
      </c>
      <c r="F515" s="172" t="s">
        <v>846</v>
      </c>
      <c r="G515" s="173" t="s">
        <v>690</v>
      </c>
      <c r="H515" s="230"/>
      <c r="I515" s="175"/>
      <c r="J515" s="176">
        <f>ROUND(I515*H515,2)</f>
        <v>0</v>
      </c>
      <c r="K515" s="172" t="s">
        <v>138</v>
      </c>
      <c r="L515" s="41"/>
      <c r="M515" s="177" t="s">
        <v>19</v>
      </c>
      <c r="N515" s="178" t="s">
        <v>44</v>
      </c>
      <c r="O515" s="66"/>
      <c r="P515" s="179">
        <f>O515*H515</f>
        <v>0</v>
      </c>
      <c r="Q515" s="179">
        <v>0</v>
      </c>
      <c r="R515" s="179">
        <f>Q515*H515</f>
        <v>0</v>
      </c>
      <c r="S515" s="179">
        <v>0</v>
      </c>
      <c r="T515" s="180">
        <f>S515*H515</f>
        <v>0</v>
      </c>
      <c r="U515" s="36"/>
      <c r="V515" s="36"/>
      <c r="W515" s="36"/>
      <c r="X515" s="36"/>
      <c r="Y515" s="36"/>
      <c r="Z515" s="36"/>
      <c r="AA515" s="36"/>
      <c r="AB515" s="36"/>
      <c r="AC515" s="36"/>
      <c r="AD515" s="36"/>
      <c r="AE515" s="36"/>
      <c r="AR515" s="181" t="s">
        <v>221</v>
      </c>
      <c r="AT515" s="181" t="s">
        <v>128</v>
      </c>
      <c r="AU515" s="181" t="s">
        <v>133</v>
      </c>
      <c r="AY515" s="19" t="s">
        <v>126</v>
      </c>
      <c r="BE515" s="182">
        <f>IF(N515="základní",J515,0)</f>
        <v>0</v>
      </c>
      <c r="BF515" s="182">
        <f>IF(N515="snížená",J515,0)</f>
        <v>0</v>
      </c>
      <c r="BG515" s="182">
        <f>IF(N515="zákl. přenesená",J515,0)</f>
        <v>0</v>
      </c>
      <c r="BH515" s="182">
        <f>IF(N515="sníž. přenesená",J515,0)</f>
        <v>0</v>
      </c>
      <c r="BI515" s="182">
        <f>IF(N515="nulová",J515,0)</f>
        <v>0</v>
      </c>
      <c r="BJ515" s="19" t="s">
        <v>133</v>
      </c>
      <c r="BK515" s="182">
        <f>ROUND(I515*H515,2)</f>
        <v>0</v>
      </c>
      <c r="BL515" s="19" t="s">
        <v>221</v>
      </c>
      <c r="BM515" s="181" t="s">
        <v>847</v>
      </c>
    </row>
    <row r="516" spans="1:65" s="2" customFormat="1" ht="78">
      <c r="A516" s="36"/>
      <c r="B516" s="37"/>
      <c r="C516" s="38"/>
      <c r="D516" s="183" t="s">
        <v>140</v>
      </c>
      <c r="E516" s="38"/>
      <c r="F516" s="184" t="s">
        <v>722</v>
      </c>
      <c r="G516" s="38"/>
      <c r="H516" s="38"/>
      <c r="I516" s="185"/>
      <c r="J516" s="38"/>
      <c r="K516" s="38"/>
      <c r="L516" s="41"/>
      <c r="M516" s="186"/>
      <c r="N516" s="187"/>
      <c r="O516" s="66"/>
      <c r="P516" s="66"/>
      <c r="Q516" s="66"/>
      <c r="R516" s="66"/>
      <c r="S516" s="66"/>
      <c r="T516" s="67"/>
      <c r="U516" s="36"/>
      <c r="V516" s="36"/>
      <c r="W516" s="36"/>
      <c r="X516" s="36"/>
      <c r="Y516" s="36"/>
      <c r="Z516" s="36"/>
      <c r="AA516" s="36"/>
      <c r="AB516" s="36"/>
      <c r="AC516" s="36"/>
      <c r="AD516" s="36"/>
      <c r="AE516" s="36"/>
      <c r="AT516" s="19" t="s">
        <v>140</v>
      </c>
      <c r="AU516" s="19" t="s">
        <v>133</v>
      </c>
    </row>
    <row r="517" spans="1:65" s="12" customFormat="1" ht="22.9" customHeight="1">
      <c r="B517" s="154"/>
      <c r="C517" s="155"/>
      <c r="D517" s="156" t="s">
        <v>71</v>
      </c>
      <c r="E517" s="168" t="s">
        <v>848</v>
      </c>
      <c r="F517" s="168" t="s">
        <v>849</v>
      </c>
      <c r="G517" s="155"/>
      <c r="H517" s="155"/>
      <c r="I517" s="158"/>
      <c r="J517" s="169">
        <f>BK517</f>
        <v>0</v>
      </c>
      <c r="K517" s="155"/>
      <c r="L517" s="160"/>
      <c r="M517" s="161"/>
      <c r="N517" s="162"/>
      <c r="O517" s="162"/>
      <c r="P517" s="163">
        <f>SUM(P518:P541)</f>
        <v>0</v>
      </c>
      <c r="Q517" s="162"/>
      <c r="R517" s="163">
        <f>SUM(R518:R541)</f>
        <v>5.30196E-2</v>
      </c>
      <c r="S517" s="162"/>
      <c r="T517" s="164">
        <f>SUM(T518:T541)</f>
        <v>4.0080000000000003E-3</v>
      </c>
      <c r="AR517" s="165" t="s">
        <v>133</v>
      </c>
      <c r="AT517" s="166" t="s">
        <v>71</v>
      </c>
      <c r="AU517" s="166" t="s">
        <v>77</v>
      </c>
      <c r="AY517" s="165" t="s">
        <v>126</v>
      </c>
      <c r="BK517" s="167">
        <f>SUM(BK518:BK541)</f>
        <v>0</v>
      </c>
    </row>
    <row r="518" spans="1:65" s="2" customFormat="1" ht="16.5" customHeight="1">
      <c r="A518" s="36"/>
      <c r="B518" s="37"/>
      <c r="C518" s="170" t="s">
        <v>850</v>
      </c>
      <c r="D518" s="170" t="s">
        <v>128</v>
      </c>
      <c r="E518" s="171" t="s">
        <v>851</v>
      </c>
      <c r="F518" s="172" t="s">
        <v>852</v>
      </c>
      <c r="G518" s="173" t="s">
        <v>149</v>
      </c>
      <c r="H518" s="174">
        <v>2.4</v>
      </c>
      <c r="I518" s="175"/>
      <c r="J518" s="176">
        <f>ROUND(I518*H518,2)</f>
        <v>0</v>
      </c>
      <c r="K518" s="172" t="s">
        <v>138</v>
      </c>
      <c r="L518" s="41"/>
      <c r="M518" s="177" t="s">
        <v>19</v>
      </c>
      <c r="N518" s="178" t="s">
        <v>44</v>
      </c>
      <c r="O518" s="66"/>
      <c r="P518" s="179">
        <f>O518*H518</f>
        <v>0</v>
      </c>
      <c r="Q518" s="179">
        <v>0</v>
      </c>
      <c r="R518" s="179">
        <f>Q518*H518</f>
        <v>0</v>
      </c>
      <c r="S518" s="179">
        <v>1.67E-3</v>
      </c>
      <c r="T518" s="180">
        <f>S518*H518</f>
        <v>4.0080000000000003E-3</v>
      </c>
      <c r="U518" s="36"/>
      <c r="V518" s="36"/>
      <c r="W518" s="36"/>
      <c r="X518" s="36"/>
      <c r="Y518" s="36"/>
      <c r="Z518" s="36"/>
      <c r="AA518" s="36"/>
      <c r="AB518" s="36"/>
      <c r="AC518" s="36"/>
      <c r="AD518" s="36"/>
      <c r="AE518" s="36"/>
      <c r="AR518" s="181" t="s">
        <v>221</v>
      </c>
      <c r="AT518" s="181" t="s">
        <v>128</v>
      </c>
      <c r="AU518" s="181" t="s">
        <v>133</v>
      </c>
      <c r="AY518" s="19" t="s">
        <v>126</v>
      </c>
      <c r="BE518" s="182">
        <f>IF(N518="základní",J518,0)</f>
        <v>0</v>
      </c>
      <c r="BF518" s="182">
        <f>IF(N518="snížená",J518,0)</f>
        <v>0</v>
      </c>
      <c r="BG518" s="182">
        <f>IF(N518="zákl. přenesená",J518,0)</f>
        <v>0</v>
      </c>
      <c r="BH518" s="182">
        <f>IF(N518="sníž. přenesená",J518,0)</f>
        <v>0</v>
      </c>
      <c r="BI518" s="182">
        <f>IF(N518="nulová",J518,0)</f>
        <v>0</v>
      </c>
      <c r="BJ518" s="19" t="s">
        <v>133</v>
      </c>
      <c r="BK518" s="182">
        <f>ROUND(I518*H518,2)</f>
        <v>0</v>
      </c>
      <c r="BL518" s="19" t="s">
        <v>221</v>
      </c>
      <c r="BM518" s="181" t="s">
        <v>853</v>
      </c>
    </row>
    <row r="519" spans="1:65" s="14" customFormat="1" ht="11.25">
      <c r="B519" s="198"/>
      <c r="C519" s="199"/>
      <c r="D519" s="183" t="s">
        <v>152</v>
      </c>
      <c r="E519" s="200" t="s">
        <v>19</v>
      </c>
      <c r="F519" s="201" t="s">
        <v>854</v>
      </c>
      <c r="G519" s="199"/>
      <c r="H519" s="202">
        <v>2.4</v>
      </c>
      <c r="I519" s="203"/>
      <c r="J519" s="199"/>
      <c r="K519" s="199"/>
      <c r="L519" s="204"/>
      <c r="M519" s="205"/>
      <c r="N519" s="206"/>
      <c r="O519" s="206"/>
      <c r="P519" s="206"/>
      <c r="Q519" s="206"/>
      <c r="R519" s="206"/>
      <c r="S519" s="206"/>
      <c r="T519" s="207"/>
      <c r="AT519" s="208" t="s">
        <v>152</v>
      </c>
      <c r="AU519" s="208" t="s">
        <v>133</v>
      </c>
      <c r="AV519" s="14" t="s">
        <v>133</v>
      </c>
      <c r="AW519" s="14" t="s">
        <v>33</v>
      </c>
      <c r="AX519" s="14" t="s">
        <v>77</v>
      </c>
      <c r="AY519" s="208" t="s">
        <v>126</v>
      </c>
    </row>
    <row r="520" spans="1:65" s="2" customFormat="1" ht="21.75" customHeight="1">
      <c r="A520" s="36"/>
      <c r="B520" s="37"/>
      <c r="C520" s="170" t="s">
        <v>855</v>
      </c>
      <c r="D520" s="170" t="s">
        <v>128</v>
      </c>
      <c r="E520" s="171" t="s">
        <v>856</v>
      </c>
      <c r="F520" s="172" t="s">
        <v>857</v>
      </c>
      <c r="G520" s="173" t="s">
        <v>149</v>
      </c>
      <c r="H520" s="174">
        <v>6.24</v>
      </c>
      <c r="I520" s="175"/>
      <c r="J520" s="176">
        <f>ROUND(I520*H520,2)</f>
        <v>0</v>
      </c>
      <c r="K520" s="172" t="s">
        <v>138</v>
      </c>
      <c r="L520" s="41"/>
      <c r="M520" s="177" t="s">
        <v>19</v>
      </c>
      <c r="N520" s="178" t="s">
        <v>44</v>
      </c>
      <c r="O520" s="66"/>
      <c r="P520" s="179">
        <f>O520*H520</f>
        <v>0</v>
      </c>
      <c r="Q520" s="179">
        <v>2.1800000000000001E-3</v>
      </c>
      <c r="R520" s="179">
        <f>Q520*H520</f>
        <v>1.3603200000000001E-2</v>
      </c>
      <c r="S520" s="179">
        <v>0</v>
      </c>
      <c r="T520" s="180">
        <f>S520*H520</f>
        <v>0</v>
      </c>
      <c r="U520" s="36"/>
      <c r="V520" s="36"/>
      <c r="W520" s="36"/>
      <c r="X520" s="36"/>
      <c r="Y520" s="36"/>
      <c r="Z520" s="36"/>
      <c r="AA520" s="36"/>
      <c r="AB520" s="36"/>
      <c r="AC520" s="36"/>
      <c r="AD520" s="36"/>
      <c r="AE520" s="36"/>
      <c r="AR520" s="181" t="s">
        <v>221</v>
      </c>
      <c r="AT520" s="181" t="s">
        <v>128</v>
      </c>
      <c r="AU520" s="181" t="s">
        <v>133</v>
      </c>
      <c r="AY520" s="19" t="s">
        <v>126</v>
      </c>
      <c r="BE520" s="182">
        <f>IF(N520="základní",J520,0)</f>
        <v>0</v>
      </c>
      <c r="BF520" s="182">
        <f>IF(N520="snížená",J520,0)</f>
        <v>0</v>
      </c>
      <c r="BG520" s="182">
        <f>IF(N520="zákl. přenesená",J520,0)</f>
        <v>0</v>
      </c>
      <c r="BH520" s="182">
        <f>IF(N520="sníž. přenesená",J520,0)</f>
        <v>0</v>
      </c>
      <c r="BI520" s="182">
        <f>IF(N520="nulová",J520,0)</f>
        <v>0</v>
      </c>
      <c r="BJ520" s="19" t="s">
        <v>133</v>
      </c>
      <c r="BK520" s="182">
        <f>ROUND(I520*H520,2)</f>
        <v>0</v>
      </c>
      <c r="BL520" s="19" t="s">
        <v>221</v>
      </c>
      <c r="BM520" s="181" t="s">
        <v>858</v>
      </c>
    </row>
    <row r="521" spans="1:65" s="2" customFormat="1" ht="39">
      <c r="A521" s="36"/>
      <c r="B521" s="37"/>
      <c r="C521" s="38"/>
      <c r="D521" s="183" t="s">
        <v>140</v>
      </c>
      <c r="E521" s="38"/>
      <c r="F521" s="184" t="s">
        <v>859</v>
      </c>
      <c r="G521" s="38"/>
      <c r="H521" s="38"/>
      <c r="I521" s="185"/>
      <c r="J521" s="38"/>
      <c r="K521" s="38"/>
      <c r="L521" s="41"/>
      <c r="M521" s="186"/>
      <c r="N521" s="187"/>
      <c r="O521" s="66"/>
      <c r="P521" s="66"/>
      <c r="Q521" s="66"/>
      <c r="R521" s="66"/>
      <c r="S521" s="66"/>
      <c r="T521" s="67"/>
      <c r="U521" s="36"/>
      <c r="V521" s="36"/>
      <c r="W521" s="36"/>
      <c r="X521" s="36"/>
      <c r="Y521" s="36"/>
      <c r="Z521" s="36"/>
      <c r="AA521" s="36"/>
      <c r="AB521" s="36"/>
      <c r="AC521" s="36"/>
      <c r="AD521" s="36"/>
      <c r="AE521" s="36"/>
      <c r="AT521" s="19" t="s">
        <v>140</v>
      </c>
      <c r="AU521" s="19" t="s">
        <v>133</v>
      </c>
    </row>
    <row r="522" spans="1:65" s="13" customFormat="1" ht="11.25">
      <c r="B522" s="188"/>
      <c r="C522" s="189"/>
      <c r="D522" s="183" t="s">
        <v>152</v>
      </c>
      <c r="E522" s="190" t="s">
        <v>19</v>
      </c>
      <c r="F522" s="191" t="s">
        <v>700</v>
      </c>
      <c r="G522" s="189"/>
      <c r="H522" s="190" t="s">
        <v>19</v>
      </c>
      <c r="I522" s="192"/>
      <c r="J522" s="189"/>
      <c r="K522" s="189"/>
      <c r="L522" s="193"/>
      <c r="M522" s="194"/>
      <c r="N522" s="195"/>
      <c r="O522" s="195"/>
      <c r="P522" s="195"/>
      <c r="Q522" s="195"/>
      <c r="R522" s="195"/>
      <c r="S522" s="195"/>
      <c r="T522" s="196"/>
      <c r="AT522" s="197" t="s">
        <v>152</v>
      </c>
      <c r="AU522" s="197" t="s">
        <v>133</v>
      </c>
      <c r="AV522" s="13" t="s">
        <v>77</v>
      </c>
      <c r="AW522" s="13" t="s">
        <v>33</v>
      </c>
      <c r="AX522" s="13" t="s">
        <v>72</v>
      </c>
      <c r="AY522" s="197" t="s">
        <v>126</v>
      </c>
    </row>
    <row r="523" spans="1:65" s="14" customFormat="1" ht="11.25">
      <c r="B523" s="198"/>
      <c r="C523" s="199"/>
      <c r="D523" s="183" t="s">
        <v>152</v>
      </c>
      <c r="E523" s="200" t="s">
        <v>19</v>
      </c>
      <c r="F523" s="201" t="s">
        <v>860</v>
      </c>
      <c r="G523" s="199"/>
      <c r="H523" s="202">
        <v>3.12</v>
      </c>
      <c r="I523" s="203"/>
      <c r="J523" s="199"/>
      <c r="K523" s="199"/>
      <c r="L523" s="204"/>
      <c r="M523" s="205"/>
      <c r="N523" s="206"/>
      <c r="O523" s="206"/>
      <c r="P523" s="206"/>
      <c r="Q523" s="206"/>
      <c r="R523" s="206"/>
      <c r="S523" s="206"/>
      <c r="T523" s="207"/>
      <c r="AT523" s="208" t="s">
        <v>152</v>
      </c>
      <c r="AU523" s="208" t="s">
        <v>133</v>
      </c>
      <c r="AV523" s="14" t="s">
        <v>133</v>
      </c>
      <c r="AW523" s="14" t="s">
        <v>33</v>
      </c>
      <c r="AX523" s="14" t="s">
        <v>72</v>
      </c>
      <c r="AY523" s="208" t="s">
        <v>126</v>
      </c>
    </row>
    <row r="524" spans="1:65" s="13" customFormat="1" ht="11.25">
      <c r="B524" s="188"/>
      <c r="C524" s="189"/>
      <c r="D524" s="183" t="s">
        <v>152</v>
      </c>
      <c r="E524" s="190" t="s">
        <v>19</v>
      </c>
      <c r="F524" s="191" t="s">
        <v>702</v>
      </c>
      <c r="G524" s="189"/>
      <c r="H524" s="190" t="s">
        <v>19</v>
      </c>
      <c r="I524" s="192"/>
      <c r="J524" s="189"/>
      <c r="K524" s="189"/>
      <c r="L524" s="193"/>
      <c r="M524" s="194"/>
      <c r="N524" s="195"/>
      <c r="O524" s="195"/>
      <c r="P524" s="195"/>
      <c r="Q524" s="195"/>
      <c r="R524" s="195"/>
      <c r="S524" s="195"/>
      <c r="T524" s="196"/>
      <c r="AT524" s="197" t="s">
        <v>152</v>
      </c>
      <c r="AU524" s="197" t="s">
        <v>133</v>
      </c>
      <c r="AV524" s="13" t="s">
        <v>77</v>
      </c>
      <c r="AW524" s="13" t="s">
        <v>33</v>
      </c>
      <c r="AX524" s="13" t="s">
        <v>72</v>
      </c>
      <c r="AY524" s="197" t="s">
        <v>126</v>
      </c>
    </row>
    <row r="525" spans="1:65" s="14" customFormat="1" ht="11.25">
      <c r="B525" s="198"/>
      <c r="C525" s="199"/>
      <c r="D525" s="183" t="s">
        <v>152</v>
      </c>
      <c r="E525" s="200" t="s">
        <v>19</v>
      </c>
      <c r="F525" s="201" t="s">
        <v>860</v>
      </c>
      <c r="G525" s="199"/>
      <c r="H525" s="202">
        <v>3.12</v>
      </c>
      <c r="I525" s="203"/>
      <c r="J525" s="199"/>
      <c r="K525" s="199"/>
      <c r="L525" s="204"/>
      <c r="M525" s="205"/>
      <c r="N525" s="206"/>
      <c r="O525" s="206"/>
      <c r="P525" s="206"/>
      <c r="Q525" s="206"/>
      <c r="R525" s="206"/>
      <c r="S525" s="206"/>
      <c r="T525" s="207"/>
      <c r="AT525" s="208" t="s">
        <v>152</v>
      </c>
      <c r="AU525" s="208" t="s">
        <v>133</v>
      </c>
      <c r="AV525" s="14" t="s">
        <v>133</v>
      </c>
      <c r="AW525" s="14" t="s">
        <v>33</v>
      </c>
      <c r="AX525" s="14" t="s">
        <v>72</v>
      </c>
      <c r="AY525" s="208" t="s">
        <v>126</v>
      </c>
    </row>
    <row r="526" spans="1:65" s="15" customFormat="1" ht="11.25">
      <c r="B526" s="209"/>
      <c r="C526" s="210"/>
      <c r="D526" s="183" t="s">
        <v>152</v>
      </c>
      <c r="E526" s="211" t="s">
        <v>19</v>
      </c>
      <c r="F526" s="212" t="s">
        <v>174</v>
      </c>
      <c r="G526" s="210"/>
      <c r="H526" s="213">
        <v>6.24</v>
      </c>
      <c r="I526" s="214"/>
      <c r="J526" s="210"/>
      <c r="K526" s="210"/>
      <c r="L526" s="215"/>
      <c r="M526" s="216"/>
      <c r="N526" s="217"/>
      <c r="O526" s="217"/>
      <c r="P526" s="217"/>
      <c r="Q526" s="217"/>
      <c r="R526" s="217"/>
      <c r="S526" s="217"/>
      <c r="T526" s="218"/>
      <c r="AT526" s="219" t="s">
        <v>152</v>
      </c>
      <c r="AU526" s="219" t="s">
        <v>133</v>
      </c>
      <c r="AV526" s="15" t="s">
        <v>132</v>
      </c>
      <c r="AW526" s="15" t="s">
        <v>33</v>
      </c>
      <c r="AX526" s="15" t="s">
        <v>77</v>
      </c>
      <c r="AY526" s="219" t="s">
        <v>126</v>
      </c>
    </row>
    <row r="527" spans="1:65" s="2" customFormat="1" ht="24">
      <c r="A527" s="36"/>
      <c r="B527" s="37"/>
      <c r="C527" s="170" t="s">
        <v>861</v>
      </c>
      <c r="D527" s="170" t="s">
        <v>128</v>
      </c>
      <c r="E527" s="171" t="s">
        <v>862</v>
      </c>
      <c r="F527" s="172" t="s">
        <v>863</v>
      </c>
      <c r="G527" s="173" t="s">
        <v>149</v>
      </c>
      <c r="H527" s="174">
        <v>6.6</v>
      </c>
      <c r="I527" s="175"/>
      <c r="J527" s="176">
        <f>ROUND(I527*H527,2)</f>
        <v>0</v>
      </c>
      <c r="K527" s="172" t="s">
        <v>138</v>
      </c>
      <c r="L527" s="41"/>
      <c r="M527" s="177" t="s">
        <v>19</v>
      </c>
      <c r="N527" s="178" t="s">
        <v>44</v>
      </c>
      <c r="O527" s="66"/>
      <c r="P527" s="179">
        <f>O527*H527</f>
        <v>0</v>
      </c>
      <c r="Q527" s="179">
        <v>1.8500000000000001E-3</v>
      </c>
      <c r="R527" s="179">
        <f>Q527*H527</f>
        <v>1.221E-2</v>
      </c>
      <c r="S527" s="179">
        <v>0</v>
      </c>
      <c r="T527" s="180">
        <f>S527*H527</f>
        <v>0</v>
      </c>
      <c r="U527" s="36"/>
      <c r="V527" s="36"/>
      <c r="W527" s="36"/>
      <c r="X527" s="36"/>
      <c r="Y527" s="36"/>
      <c r="Z527" s="36"/>
      <c r="AA527" s="36"/>
      <c r="AB527" s="36"/>
      <c r="AC527" s="36"/>
      <c r="AD527" s="36"/>
      <c r="AE527" s="36"/>
      <c r="AR527" s="181" t="s">
        <v>221</v>
      </c>
      <c r="AT527" s="181" t="s">
        <v>128</v>
      </c>
      <c r="AU527" s="181" t="s">
        <v>133</v>
      </c>
      <c r="AY527" s="19" t="s">
        <v>126</v>
      </c>
      <c r="BE527" s="182">
        <f>IF(N527="základní",J527,0)</f>
        <v>0</v>
      </c>
      <c r="BF527" s="182">
        <f>IF(N527="snížená",J527,0)</f>
        <v>0</v>
      </c>
      <c r="BG527" s="182">
        <f>IF(N527="zákl. přenesená",J527,0)</f>
        <v>0</v>
      </c>
      <c r="BH527" s="182">
        <f>IF(N527="sníž. přenesená",J527,0)</f>
        <v>0</v>
      </c>
      <c r="BI527" s="182">
        <f>IF(N527="nulová",J527,0)</f>
        <v>0</v>
      </c>
      <c r="BJ527" s="19" t="s">
        <v>133</v>
      </c>
      <c r="BK527" s="182">
        <f>ROUND(I527*H527,2)</f>
        <v>0</v>
      </c>
      <c r="BL527" s="19" t="s">
        <v>221</v>
      </c>
      <c r="BM527" s="181" t="s">
        <v>864</v>
      </c>
    </row>
    <row r="528" spans="1:65" s="2" customFormat="1" ht="39">
      <c r="A528" s="36"/>
      <c r="B528" s="37"/>
      <c r="C528" s="38"/>
      <c r="D528" s="183" t="s">
        <v>140</v>
      </c>
      <c r="E528" s="38"/>
      <c r="F528" s="184" t="s">
        <v>859</v>
      </c>
      <c r="G528" s="38"/>
      <c r="H528" s="38"/>
      <c r="I528" s="185"/>
      <c r="J528" s="38"/>
      <c r="K528" s="38"/>
      <c r="L528" s="41"/>
      <c r="M528" s="186"/>
      <c r="N528" s="187"/>
      <c r="O528" s="66"/>
      <c r="P528" s="66"/>
      <c r="Q528" s="66"/>
      <c r="R528" s="66"/>
      <c r="S528" s="66"/>
      <c r="T528" s="67"/>
      <c r="U528" s="36"/>
      <c r="V528" s="36"/>
      <c r="W528" s="36"/>
      <c r="X528" s="36"/>
      <c r="Y528" s="36"/>
      <c r="Z528" s="36"/>
      <c r="AA528" s="36"/>
      <c r="AB528" s="36"/>
      <c r="AC528" s="36"/>
      <c r="AD528" s="36"/>
      <c r="AE528" s="36"/>
      <c r="AT528" s="19" t="s">
        <v>140</v>
      </c>
      <c r="AU528" s="19" t="s">
        <v>133</v>
      </c>
    </row>
    <row r="529" spans="1:65" s="13" customFormat="1" ht="11.25">
      <c r="B529" s="188"/>
      <c r="C529" s="189"/>
      <c r="D529" s="183" t="s">
        <v>152</v>
      </c>
      <c r="E529" s="190" t="s">
        <v>19</v>
      </c>
      <c r="F529" s="191" t="s">
        <v>700</v>
      </c>
      <c r="G529" s="189"/>
      <c r="H529" s="190" t="s">
        <v>19</v>
      </c>
      <c r="I529" s="192"/>
      <c r="J529" s="189"/>
      <c r="K529" s="189"/>
      <c r="L529" s="193"/>
      <c r="M529" s="194"/>
      <c r="N529" s="195"/>
      <c r="O529" s="195"/>
      <c r="P529" s="195"/>
      <c r="Q529" s="195"/>
      <c r="R529" s="195"/>
      <c r="S529" s="195"/>
      <c r="T529" s="196"/>
      <c r="AT529" s="197" t="s">
        <v>152</v>
      </c>
      <c r="AU529" s="197" t="s">
        <v>133</v>
      </c>
      <c r="AV529" s="13" t="s">
        <v>77</v>
      </c>
      <c r="AW529" s="13" t="s">
        <v>33</v>
      </c>
      <c r="AX529" s="13" t="s">
        <v>72</v>
      </c>
      <c r="AY529" s="197" t="s">
        <v>126</v>
      </c>
    </row>
    <row r="530" spans="1:65" s="14" customFormat="1" ht="11.25">
      <c r="B530" s="198"/>
      <c r="C530" s="199"/>
      <c r="D530" s="183" t="s">
        <v>152</v>
      </c>
      <c r="E530" s="200" t="s">
        <v>19</v>
      </c>
      <c r="F530" s="201" t="s">
        <v>791</v>
      </c>
      <c r="G530" s="199"/>
      <c r="H530" s="202">
        <v>4.7</v>
      </c>
      <c r="I530" s="203"/>
      <c r="J530" s="199"/>
      <c r="K530" s="199"/>
      <c r="L530" s="204"/>
      <c r="M530" s="205"/>
      <c r="N530" s="206"/>
      <c r="O530" s="206"/>
      <c r="P530" s="206"/>
      <c r="Q530" s="206"/>
      <c r="R530" s="206"/>
      <c r="S530" s="206"/>
      <c r="T530" s="207"/>
      <c r="AT530" s="208" t="s">
        <v>152</v>
      </c>
      <c r="AU530" s="208" t="s">
        <v>133</v>
      </c>
      <c r="AV530" s="14" t="s">
        <v>133</v>
      </c>
      <c r="AW530" s="14" t="s">
        <v>33</v>
      </c>
      <c r="AX530" s="14" t="s">
        <v>72</v>
      </c>
      <c r="AY530" s="208" t="s">
        <v>126</v>
      </c>
    </row>
    <row r="531" spans="1:65" s="13" customFormat="1" ht="11.25">
      <c r="B531" s="188"/>
      <c r="C531" s="189"/>
      <c r="D531" s="183" t="s">
        <v>152</v>
      </c>
      <c r="E531" s="190" t="s">
        <v>19</v>
      </c>
      <c r="F531" s="191" t="s">
        <v>702</v>
      </c>
      <c r="G531" s="189"/>
      <c r="H531" s="190" t="s">
        <v>19</v>
      </c>
      <c r="I531" s="192"/>
      <c r="J531" s="189"/>
      <c r="K531" s="189"/>
      <c r="L531" s="193"/>
      <c r="M531" s="194"/>
      <c r="N531" s="195"/>
      <c r="O531" s="195"/>
      <c r="P531" s="195"/>
      <c r="Q531" s="195"/>
      <c r="R531" s="195"/>
      <c r="S531" s="195"/>
      <c r="T531" s="196"/>
      <c r="AT531" s="197" t="s">
        <v>152</v>
      </c>
      <c r="AU531" s="197" t="s">
        <v>133</v>
      </c>
      <c r="AV531" s="13" t="s">
        <v>77</v>
      </c>
      <c r="AW531" s="13" t="s">
        <v>33</v>
      </c>
      <c r="AX531" s="13" t="s">
        <v>72</v>
      </c>
      <c r="AY531" s="197" t="s">
        <v>126</v>
      </c>
    </row>
    <row r="532" spans="1:65" s="14" customFormat="1" ht="11.25">
      <c r="B532" s="198"/>
      <c r="C532" s="199"/>
      <c r="D532" s="183" t="s">
        <v>152</v>
      </c>
      <c r="E532" s="200" t="s">
        <v>19</v>
      </c>
      <c r="F532" s="201" t="s">
        <v>799</v>
      </c>
      <c r="G532" s="199"/>
      <c r="H532" s="202">
        <v>1.9</v>
      </c>
      <c r="I532" s="203"/>
      <c r="J532" s="199"/>
      <c r="K532" s="199"/>
      <c r="L532" s="204"/>
      <c r="M532" s="205"/>
      <c r="N532" s="206"/>
      <c r="O532" s="206"/>
      <c r="P532" s="206"/>
      <c r="Q532" s="206"/>
      <c r="R532" s="206"/>
      <c r="S532" s="206"/>
      <c r="T532" s="207"/>
      <c r="AT532" s="208" t="s">
        <v>152</v>
      </c>
      <c r="AU532" s="208" t="s">
        <v>133</v>
      </c>
      <c r="AV532" s="14" t="s">
        <v>133</v>
      </c>
      <c r="AW532" s="14" t="s">
        <v>33</v>
      </c>
      <c r="AX532" s="14" t="s">
        <v>72</v>
      </c>
      <c r="AY532" s="208" t="s">
        <v>126</v>
      </c>
    </row>
    <row r="533" spans="1:65" s="15" customFormat="1" ht="11.25">
      <c r="B533" s="209"/>
      <c r="C533" s="210"/>
      <c r="D533" s="183" t="s">
        <v>152</v>
      </c>
      <c r="E533" s="211" t="s">
        <v>19</v>
      </c>
      <c r="F533" s="212" t="s">
        <v>174</v>
      </c>
      <c r="G533" s="210"/>
      <c r="H533" s="213">
        <v>6.6</v>
      </c>
      <c r="I533" s="214"/>
      <c r="J533" s="210"/>
      <c r="K533" s="210"/>
      <c r="L533" s="215"/>
      <c r="M533" s="216"/>
      <c r="N533" s="217"/>
      <c r="O533" s="217"/>
      <c r="P533" s="217"/>
      <c r="Q533" s="217"/>
      <c r="R533" s="217"/>
      <c r="S533" s="217"/>
      <c r="T533" s="218"/>
      <c r="AT533" s="219" t="s">
        <v>152</v>
      </c>
      <c r="AU533" s="219" t="s">
        <v>133</v>
      </c>
      <c r="AV533" s="15" t="s">
        <v>132</v>
      </c>
      <c r="AW533" s="15" t="s">
        <v>33</v>
      </c>
      <c r="AX533" s="15" t="s">
        <v>77</v>
      </c>
      <c r="AY533" s="219" t="s">
        <v>126</v>
      </c>
    </row>
    <row r="534" spans="1:65" s="2" customFormat="1" ht="16.5" customHeight="1">
      <c r="A534" s="36"/>
      <c r="B534" s="37"/>
      <c r="C534" s="170" t="s">
        <v>865</v>
      </c>
      <c r="D534" s="170" t="s">
        <v>128</v>
      </c>
      <c r="E534" s="171" t="s">
        <v>866</v>
      </c>
      <c r="F534" s="172" t="s">
        <v>867</v>
      </c>
      <c r="G534" s="173" t="s">
        <v>149</v>
      </c>
      <c r="H534" s="174">
        <v>6.24</v>
      </c>
      <c r="I534" s="175"/>
      <c r="J534" s="176">
        <f>ROUND(I534*H534,2)</f>
        <v>0</v>
      </c>
      <c r="K534" s="172" t="s">
        <v>19</v>
      </c>
      <c r="L534" s="41"/>
      <c r="M534" s="177" t="s">
        <v>19</v>
      </c>
      <c r="N534" s="178" t="s">
        <v>44</v>
      </c>
      <c r="O534" s="66"/>
      <c r="P534" s="179">
        <f>O534*H534</f>
        <v>0</v>
      </c>
      <c r="Q534" s="179">
        <v>4.3600000000000002E-3</v>
      </c>
      <c r="R534" s="179">
        <f>Q534*H534</f>
        <v>2.7206400000000002E-2</v>
      </c>
      <c r="S534" s="179">
        <v>0</v>
      </c>
      <c r="T534" s="180">
        <f>S534*H534</f>
        <v>0</v>
      </c>
      <c r="U534" s="36"/>
      <c r="V534" s="36"/>
      <c r="W534" s="36"/>
      <c r="X534" s="36"/>
      <c r="Y534" s="36"/>
      <c r="Z534" s="36"/>
      <c r="AA534" s="36"/>
      <c r="AB534" s="36"/>
      <c r="AC534" s="36"/>
      <c r="AD534" s="36"/>
      <c r="AE534" s="36"/>
      <c r="AR534" s="181" t="s">
        <v>221</v>
      </c>
      <c r="AT534" s="181" t="s">
        <v>128</v>
      </c>
      <c r="AU534" s="181" t="s">
        <v>133</v>
      </c>
      <c r="AY534" s="19" t="s">
        <v>126</v>
      </c>
      <c r="BE534" s="182">
        <f>IF(N534="základní",J534,0)</f>
        <v>0</v>
      </c>
      <c r="BF534" s="182">
        <f>IF(N534="snížená",J534,0)</f>
        <v>0</v>
      </c>
      <c r="BG534" s="182">
        <f>IF(N534="zákl. přenesená",J534,0)</f>
        <v>0</v>
      </c>
      <c r="BH534" s="182">
        <f>IF(N534="sníž. přenesená",J534,0)</f>
        <v>0</v>
      </c>
      <c r="BI534" s="182">
        <f>IF(N534="nulová",J534,0)</f>
        <v>0</v>
      </c>
      <c r="BJ534" s="19" t="s">
        <v>133</v>
      </c>
      <c r="BK534" s="182">
        <f>ROUND(I534*H534,2)</f>
        <v>0</v>
      </c>
      <c r="BL534" s="19" t="s">
        <v>221</v>
      </c>
      <c r="BM534" s="181" t="s">
        <v>868</v>
      </c>
    </row>
    <row r="535" spans="1:65" s="13" customFormat="1" ht="11.25">
      <c r="B535" s="188"/>
      <c r="C535" s="189"/>
      <c r="D535" s="183" t="s">
        <v>152</v>
      </c>
      <c r="E535" s="190" t="s">
        <v>19</v>
      </c>
      <c r="F535" s="191" t="s">
        <v>700</v>
      </c>
      <c r="G535" s="189"/>
      <c r="H535" s="190" t="s">
        <v>19</v>
      </c>
      <c r="I535" s="192"/>
      <c r="J535" s="189"/>
      <c r="K535" s="189"/>
      <c r="L535" s="193"/>
      <c r="M535" s="194"/>
      <c r="N535" s="195"/>
      <c r="O535" s="195"/>
      <c r="P535" s="195"/>
      <c r="Q535" s="195"/>
      <c r="R535" s="195"/>
      <c r="S535" s="195"/>
      <c r="T535" s="196"/>
      <c r="AT535" s="197" t="s">
        <v>152</v>
      </c>
      <c r="AU535" s="197" t="s">
        <v>133</v>
      </c>
      <c r="AV535" s="13" t="s">
        <v>77</v>
      </c>
      <c r="AW535" s="13" t="s">
        <v>33</v>
      </c>
      <c r="AX535" s="13" t="s">
        <v>72</v>
      </c>
      <c r="AY535" s="197" t="s">
        <v>126</v>
      </c>
    </row>
    <row r="536" spans="1:65" s="14" customFormat="1" ht="11.25">
      <c r="B536" s="198"/>
      <c r="C536" s="199"/>
      <c r="D536" s="183" t="s">
        <v>152</v>
      </c>
      <c r="E536" s="200" t="s">
        <v>19</v>
      </c>
      <c r="F536" s="201" t="s">
        <v>860</v>
      </c>
      <c r="G536" s="199"/>
      <c r="H536" s="202">
        <v>3.12</v>
      </c>
      <c r="I536" s="203"/>
      <c r="J536" s="199"/>
      <c r="K536" s="199"/>
      <c r="L536" s="204"/>
      <c r="M536" s="205"/>
      <c r="N536" s="206"/>
      <c r="O536" s="206"/>
      <c r="P536" s="206"/>
      <c r="Q536" s="206"/>
      <c r="R536" s="206"/>
      <c r="S536" s="206"/>
      <c r="T536" s="207"/>
      <c r="AT536" s="208" t="s">
        <v>152</v>
      </c>
      <c r="AU536" s="208" t="s">
        <v>133</v>
      </c>
      <c r="AV536" s="14" t="s">
        <v>133</v>
      </c>
      <c r="AW536" s="14" t="s">
        <v>33</v>
      </c>
      <c r="AX536" s="14" t="s">
        <v>72</v>
      </c>
      <c r="AY536" s="208" t="s">
        <v>126</v>
      </c>
    </row>
    <row r="537" spans="1:65" s="13" customFormat="1" ht="11.25">
      <c r="B537" s="188"/>
      <c r="C537" s="189"/>
      <c r="D537" s="183" t="s">
        <v>152</v>
      </c>
      <c r="E537" s="190" t="s">
        <v>19</v>
      </c>
      <c r="F537" s="191" t="s">
        <v>702</v>
      </c>
      <c r="G537" s="189"/>
      <c r="H537" s="190" t="s">
        <v>19</v>
      </c>
      <c r="I537" s="192"/>
      <c r="J537" s="189"/>
      <c r="K537" s="189"/>
      <c r="L537" s="193"/>
      <c r="M537" s="194"/>
      <c r="N537" s="195"/>
      <c r="O537" s="195"/>
      <c r="P537" s="195"/>
      <c r="Q537" s="195"/>
      <c r="R537" s="195"/>
      <c r="S537" s="195"/>
      <c r="T537" s="196"/>
      <c r="AT537" s="197" t="s">
        <v>152</v>
      </c>
      <c r="AU537" s="197" t="s">
        <v>133</v>
      </c>
      <c r="AV537" s="13" t="s">
        <v>77</v>
      </c>
      <c r="AW537" s="13" t="s">
        <v>33</v>
      </c>
      <c r="AX537" s="13" t="s">
        <v>72</v>
      </c>
      <c r="AY537" s="197" t="s">
        <v>126</v>
      </c>
    </row>
    <row r="538" spans="1:65" s="14" customFormat="1" ht="11.25">
      <c r="B538" s="198"/>
      <c r="C538" s="199"/>
      <c r="D538" s="183" t="s">
        <v>152</v>
      </c>
      <c r="E538" s="200" t="s">
        <v>19</v>
      </c>
      <c r="F538" s="201" t="s">
        <v>860</v>
      </c>
      <c r="G538" s="199"/>
      <c r="H538" s="202">
        <v>3.12</v>
      </c>
      <c r="I538" s="203"/>
      <c r="J538" s="199"/>
      <c r="K538" s="199"/>
      <c r="L538" s="204"/>
      <c r="M538" s="205"/>
      <c r="N538" s="206"/>
      <c r="O538" s="206"/>
      <c r="P538" s="206"/>
      <c r="Q538" s="206"/>
      <c r="R538" s="206"/>
      <c r="S538" s="206"/>
      <c r="T538" s="207"/>
      <c r="AT538" s="208" t="s">
        <v>152</v>
      </c>
      <c r="AU538" s="208" t="s">
        <v>133</v>
      </c>
      <c r="AV538" s="14" t="s">
        <v>133</v>
      </c>
      <c r="AW538" s="14" t="s">
        <v>33</v>
      </c>
      <c r="AX538" s="14" t="s">
        <v>72</v>
      </c>
      <c r="AY538" s="208" t="s">
        <v>126</v>
      </c>
    </row>
    <row r="539" spans="1:65" s="15" customFormat="1" ht="11.25">
      <c r="B539" s="209"/>
      <c r="C539" s="210"/>
      <c r="D539" s="183" t="s">
        <v>152</v>
      </c>
      <c r="E539" s="211" t="s">
        <v>19</v>
      </c>
      <c r="F539" s="212" t="s">
        <v>174</v>
      </c>
      <c r="G539" s="210"/>
      <c r="H539" s="213">
        <v>6.24</v>
      </c>
      <c r="I539" s="214"/>
      <c r="J539" s="210"/>
      <c r="K539" s="210"/>
      <c r="L539" s="215"/>
      <c r="M539" s="216"/>
      <c r="N539" s="217"/>
      <c r="O539" s="217"/>
      <c r="P539" s="217"/>
      <c r="Q539" s="217"/>
      <c r="R539" s="217"/>
      <c r="S539" s="217"/>
      <c r="T539" s="218"/>
      <c r="AT539" s="219" t="s">
        <v>152</v>
      </c>
      <c r="AU539" s="219" t="s">
        <v>133</v>
      </c>
      <c r="AV539" s="15" t="s">
        <v>132</v>
      </c>
      <c r="AW539" s="15" t="s">
        <v>33</v>
      </c>
      <c r="AX539" s="15" t="s">
        <v>77</v>
      </c>
      <c r="AY539" s="219" t="s">
        <v>126</v>
      </c>
    </row>
    <row r="540" spans="1:65" s="2" customFormat="1" ht="24">
      <c r="A540" s="36"/>
      <c r="B540" s="37"/>
      <c r="C540" s="170" t="s">
        <v>869</v>
      </c>
      <c r="D540" s="170" t="s">
        <v>128</v>
      </c>
      <c r="E540" s="171" t="s">
        <v>870</v>
      </c>
      <c r="F540" s="172" t="s">
        <v>871</v>
      </c>
      <c r="G540" s="173" t="s">
        <v>690</v>
      </c>
      <c r="H540" s="230"/>
      <c r="I540" s="175"/>
      <c r="J540" s="176">
        <f>ROUND(I540*H540,2)</f>
        <v>0</v>
      </c>
      <c r="K540" s="172" t="s">
        <v>138</v>
      </c>
      <c r="L540" s="41"/>
      <c r="M540" s="177" t="s">
        <v>19</v>
      </c>
      <c r="N540" s="178" t="s">
        <v>44</v>
      </c>
      <c r="O540" s="66"/>
      <c r="P540" s="179">
        <f>O540*H540</f>
        <v>0</v>
      </c>
      <c r="Q540" s="179">
        <v>0</v>
      </c>
      <c r="R540" s="179">
        <f>Q540*H540</f>
        <v>0</v>
      </c>
      <c r="S540" s="179">
        <v>0</v>
      </c>
      <c r="T540" s="180">
        <f>S540*H540</f>
        <v>0</v>
      </c>
      <c r="U540" s="36"/>
      <c r="V540" s="36"/>
      <c r="W540" s="36"/>
      <c r="X540" s="36"/>
      <c r="Y540" s="36"/>
      <c r="Z540" s="36"/>
      <c r="AA540" s="36"/>
      <c r="AB540" s="36"/>
      <c r="AC540" s="36"/>
      <c r="AD540" s="36"/>
      <c r="AE540" s="36"/>
      <c r="AR540" s="181" t="s">
        <v>221</v>
      </c>
      <c r="AT540" s="181" t="s">
        <v>128</v>
      </c>
      <c r="AU540" s="181" t="s">
        <v>133</v>
      </c>
      <c r="AY540" s="19" t="s">
        <v>126</v>
      </c>
      <c r="BE540" s="182">
        <f>IF(N540="základní",J540,0)</f>
        <v>0</v>
      </c>
      <c r="BF540" s="182">
        <f>IF(N540="snížená",J540,0)</f>
        <v>0</v>
      </c>
      <c r="BG540" s="182">
        <f>IF(N540="zákl. přenesená",J540,0)</f>
        <v>0</v>
      </c>
      <c r="BH540" s="182">
        <f>IF(N540="sníž. přenesená",J540,0)</f>
        <v>0</v>
      </c>
      <c r="BI540" s="182">
        <f>IF(N540="nulová",J540,0)</f>
        <v>0</v>
      </c>
      <c r="BJ540" s="19" t="s">
        <v>133</v>
      </c>
      <c r="BK540" s="182">
        <f>ROUND(I540*H540,2)</f>
        <v>0</v>
      </c>
      <c r="BL540" s="19" t="s">
        <v>221</v>
      </c>
      <c r="BM540" s="181" t="s">
        <v>872</v>
      </c>
    </row>
    <row r="541" spans="1:65" s="2" customFormat="1" ht="78">
      <c r="A541" s="36"/>
      <c r="B541" s="37"/>
      <c r="C541" s="38"/>
      <c r="D541" s="183" t="s">
        <v>140</v>
      </c>
      <c r="E541" s="38"/>
      <c r="F541" s="184" t="s">
        <v>873</v>
      </c>
      <c r="G541" s="38"/>
      <c r="H541" s="38"/>
      <c r="I541" s="185"/>
      <c r="J541" s="38"/>
      <c r="K541" s="38"/>
      <c r="L541" s="41"/>
      <c r="M541" s="186"/>
      <c r="N541" s="187"/>
      <c r="O541" s="66"/>
      <c r="P541" s="66"/>
      <c r="Q541" s="66"/>
      <c r="R541" s="66"/>
      <c r="S541" s="66"/>
      <c r="T541" s="67"/>
      <c r="U541" s="36"/>
      <c r="V541" s="36"/>
      <c r="W541" s="36"/>
      <c r="X541" s="36"/>
      <c r="Y541" s="36"/>
      <c r="Z541" s="36"/>
      <c r="AA541" s="36"/>
      <c r="AB541" s="36"/>
      <c r="AC541" s="36"/>
      <c r="AD541" s="36"/>
      <c r="AE541" s="36"/>
      <c r="AT541" s="19" t="s">
        <v>140</v>
      </c>
      <c r="AU541" s="19" t="s">
        <v>133</v>
      </c>
    </row>
    <row r="542" spans="1:65" s="12" customFormat="1" ht="22.9" customHeight="1">
      <c r="B542" s="154"/>
      <c r="C542" s="155"/>
      <c r="D542" s="156" t="s">
        <v>71</v>
      </c>
      <c r="E542" s="168" t="s">
        <v>874</v>
      </c>
      <c r="F542" s="168" t="s">
        <v>875</v>
      </c>
      <c r="G542" s="155"/>
      <c r="H542" s="155"/>
      <c r="I542" s="158"/>
      <c r="J542" s="169">
        <f>BK542</f>
        <v>0</v>
      </c>
      <c r="K542" s="155"/>
      <c r="L542" s="160"/>
      <c r="M542" s="161"/>
      <c r="N542" s="162"/>
      <c r="O542" s="162"/>
      <c r="P542" s="163">
        <f>SUM(P543:P545)</f>
        <v>0</v>
      </c>
      <c r="Q542" s="162"/>
      <c r="R542" s="163">
        <f>SUM(R543:R545)</f>
        <v>0</v>
      </c>
      <c r="S542" s="162"/>
      <c r="T542" s="164">
        <f>SUM(T543:T545)</f>
        <v>6.2E-2</v>
      </c>
      <c r="AR542" s="165" t="s">
        <v>133</v>
      </c>
      <c r="AT542" s="166" t="s">
        <v>71</v>
      </c>
      <c r="AU542" s="166" t="s">
        <v>77</v>
      </c>
      <c r="AY542" s="165" t="s">
        <v>126</v>
      </c>
      <c r="BK542" s="167">
        <f>SUM(BK543:BK545)</f>
        <v>0</v>
      </c>
    </row>
    <row r="543" spans="1:65" s="2" customFormat="1" ht="16.5" customHeight="1">
      <c r="A543" s="36"/>
      <c r="B543" s="37"/>
      <c r="C543" s="170" t="s">
        <v>876</v>
      </c>
      <c r="D543" s="170" t="s">
        <v>128</v>
      </c>
      <c r="E543" s="171" t="s">
        <v>877</v>
      </c>
      <c r="F543" s="172" t="s">
        <v>878</v>
      </c>
      <c r="G543" s="173" t="s">
        <v>879</v>
      </c>
      <c r="H543" s="174">
        <v>2</v>
      </c>
      <c r="I543" s="175"/>
      <c r="J543" s="176">
        <f>ROUND(I543*H543,2)</f>
        <v>0</v>
      </c>
      <c r="K543" s="172" t="s">
        <v>138</v>
      </c>
      <c r="L543" s="41"/>
      <c r="M543" s="177" t="s">
        <v>19</v>
      </c>
      <c r="N543" s="178" t="s">
        <v>44</v>
      </c>
      <c r="O543" s="66"/>
      <c r="P543" s="179">
        <f>O543*H543</f>
        <v>0</v>
      </c>
      <c r="Q543" s="179">
        <v>0</v>
      </c>
      <c r="R543" s="179">
        <f>Q543*H543</f>
        <v>0</v>
      </c>
      <c r="S543" s="179">
        <v>5.0000000000000001E-3</v>
      </c>
      <c r="T543" s="180">
        <f>S543*H543</f>
        <v>0.01</v>
      </c>
      <c r="U543" s="36"/>
      <c r="V543" s="36"/>
      <c r="W543" s="36"/>
      <c r="X543" s="36"/>
      <c r="Y543" s="36"/>
      <c r="Z543" s="36"/>
      <c r="AA543" s="36"/>
      <c r="AB543" s="36"/>
      <c r="AC543" s="36"/>
      <c r="AD543" s="36"/>
      <c r="AE543" s="36"/>
      <c r="AR543" s="181" t="s">
        <v>221</v>
      </c>
      <c r="AT543" s="181" t="s">
        <v>128</v>
      </c>
      <c r="AU543" s="181" t="s">
        <v>133</v>
      </c>
      <c r="AY543" s="19" t="s">
        <v>126</v>
      </c>
      <c r="BE543" s="182">
        <f>IF(N543="základní",J543,0)</f>
        <v>0</v>
      </c>
      <c r="BF543" s="182">
        <f>IF(N543="snížená",J543,0)</f>
        <v>0</v>
      </c>
      <c r="BG543" s="182">
        <f>IF(N543="zákl. přenesená",J543,0)</f>
        <v>0</v>
      </c>
      <c r="BH543" s="182">
        <f>IF(N543="sníž. přenesená",J543,0)</f>
        <v>0</v>
      </c>
      <c r="BI543" s="182">
        <f>IF(N543="nulová",J543,0)</f>
        <v>0</v>
      </c>
      <c r="BJ543" s="19" t="s">
        <v>133</v>
      </c>
      <c r="BK543" s="182">
        <f>ROUND(I543*H543,2)</f>
        <v>0</v>
      </c>
      <c r="BL543" s="19" t="s">
        <v>221</v>
      </c>
      <c r="BM543" s="181" t="s">
        <v>880</v>
      </c>
    </row>
    <row r="544" spans="1:65" s="2" customFormat="1" ht="24">
      <c r="A544" s="36"/>
      <c r="B544" s="37"/>
      <c r="C544" s="170" t="s">
        <v>881</v>
      </c>
      <c r="D544" s="170" t="s">
        <v>128</v>
      </c>
      <c r="E544" s="171" t="s">
        <v>882</v>
      </c>
      <c r="F544" s="172" t="s">
        <v>883</v>
      </c>
      <c r="G544" s="173" t="s">
        <v>879</v>
      </c>
      <c r="H544" s="174">
        <v>2</v>
      </c>
      <c r="I544" s="175"/>
      <c r="J544" s="176">
        <f>ROUND(I544*H544,2)</f>
        <v>0</v>
      </c>
      <c r="K544" s="172" t="s">
        <v>138</v>
      </c>
      <c r="L544" s="41"/>
      <c r="M544" s="177" t="s">
        <v>19</v>
      </c>
      <c r="N544" s="178" t="s">
        <v>44</v>
      </c>
      <c r="O544" s="66"/>
      <c r="P544" s="179">
        <f>O544*H544</f>
        <v>0</v>
      </c>
      <c r="Q544" s="179">
        <v>0</v>
      </c>
      <c r="R544" s="179">
        <f>Q544*H544</f>
        <v>0</v>
      </c>
      <c r="S544" s="179">
        <v>2.5999999999999999E-2</v>
      </c>
      <c r="T544" s="180">
        <f>S544*H544</f>
        <v>5.1999999999999998E-2</v>
      </c>
      <c r="U544" s="36"/>
      <c r="V544" s="36"/>
      <c r="W544" s="36"/>
      <c r="X544" s="36"/>
      <c r="Y544" s="36"/>
      <c r="Z544" s="36"/>
      <c r="AA544" s="36"/>
      <c r="AB544" s="36"/>
      <c r="AC544" s="36"/>
      <c r="AD544" s="36"/>
      <c r="AE544" s="36"/>
      <c r="AR544" s="181" t="s">
        <v>221</v>
      </c>
      <c r="AT544" s="181" t="s">
        <v>128</v>
      </c>
      <c r="AU544" s="181" t="s">
        <v>133</v>
      </c>
      <c r="AY544" s="19" t="s">
        <v>126</v>
      </c>
      <c r="BE544" s="182">
        <f>IF(N544="základní",J544,0)</f>
        <v>0</v>
      </c>
      <c r="BF544" s="182">
        <f>IF(N544="snížená",J544,0)</f>
        <v>0</v>
      </c>
      <c r="BG544" s="182">
        <f>IF(N544="zákl. přenesená",J544,0)</f>
        <v>0</v>
      </c>
      <c r="BH544" s="182">
        <f>IF(N544="sníž. přenesená",J544,0)</f>
        <v>0</v>
      </c>
      <c r="BI544" s="182">
        <f>IF(N544="nulová",J544,0)</f>
        <v>0</v>
      </c>
      <c r="BJ544" s="19" t="s">
        <v>133</v>
      </c>
      <c r="BK544" s="182">
        <f>ROUND(I544*H544,2)</f>
        <v>0</v>
      </c>
      <c r="BL544" s="19" t="s">
        <v>221</v>
      </c>
      <c r="BM544" s="181" t="s">
        <v>884</v>
      </c>
    </row>
    <row r="545" spans="1:65" s="2" customFormat="1" ht="29.25">
      <c r="A545" s="36"/>
      <c r="B545" s="37"/>
      <c r="C545" s="38"/>
      <c r="D545" s="183" t="s">
        <v>140</v>
      </c>
      <c r="E545" s="38"/>
      <c r="F545" s="184" t="s">
        <v>885</v>
      </c>
      <c r="G545" s="38"/>
      <c r="H545" s="38"/>
      <c r="I545" s="185"/>
      <c r="J545" s="38"/>
      <c r="K545" s="38"/>
      <c r="L545" s="41"/>
      <c r="M545" s="186"/>
      <c r="N545" s="187"/>
      <c r="O545" s="66"/>
      <c r="P545" s="66"/>
      <c r="Q545" s="66"/>
      <c r="R545" s="66"/>
      <c r="S545" s="66"/>
      <c r="T545" s="67"/>
      <c r="U545" s="36"/>
      <c r="V545" s="36"/>
      <c r="W545" s="36"/>
      <c r="X545" s="36"/>
      <c r="Y545" s="36"/>
      <c r="Z545" s="36"/>
      <c r="AA545" s="36"/>
      <c r="AB545" s="36"/>
      <c r="AC545" s="36"/>
      <c r="AD545" s="36"/>
      <c r="AE545" s="36"/>
      <c r="AT545" s="19" t="s">
        <v>140</v>
      </c>
      <c r="AU545" s="19" t="s">
        <v>133</v>
      </c>
    </row>
    <row r="546" spans="1:65" s="12" customFormat="1" ht="22.9" customHeight="1">
      <c r="B546" s="154"/>
      <c r="C546" s="155"/>
      <c r="D546" s="156" t="s">
        <v>71</v>
      </c>
      <c r="E546" s="168" t="s">
        <v>886</v>
      </c>
      <c r="F546" s="168" t="s">
        <v>887</v>
      </c>
      <c r="G546" s="155"/>
      <c r="H546" s="155"/>
      <c r="I546" s="158"/>
      <c r="J546" s="169">
        <f>BK546</f>
        <v>0</v>
      </c>
      <c r="K546" s="155"/>
      <c r="L546" s="160"/>
      <c r="M546" s="161"/>
      <c r="N546" s="162"/>
      <c r="O546" s="162"/>
      <c r="P546" s="163">
        <f>SUM(P547:P549)</f>
        <v>0</v>
      </c>
      <c r="Q546" s="162"/>
      <c r="R546" s="163">
        <f>SUM(R547:R549)</f>
        <v>1.3320000000000001E-3</v>
      </c>
      <c r="S546" s="162"/>
      <c r="T546" s="164">
        <f>SUM(T547:T549)</f>
        <v>0</v>
      </c>
      <c r="AR546" s="165" t="s">
        <v>133</v>
      </c>
      <c r="AT546" s="166" t="s">
        <v>71</v>
      </c>
      <c r="AU546" s="166" t="s">
        <v>77</v>
      </c>
      <c r="AY546" s="165" t="s">
        <v>126</v>
      </c>
      <c r="BK546" s="167">
        <f>SUM(BK547:BK549)</f>
        <v>0</v>
      </c>
    </row>
    <row r="547" spans="1:65" s="2" customFormat="1" ht="16.5" customHeight="1">
      <c r="A547" s="36"/>
      <c r="B547" s="37"/>
      <c r="C547" s="170" t="s">
        <v>888</v>
      </c>
      <c r="D547" s="170" t="s">
        <v>128</v>
      </c>
      <c r="E547" s="171" t="s">
        <v>889</v>
      </c>
      <c r="F547" s="172" t="s">
        <v>890</v>
      </c>
      <c r="G547" s="173" t="s">
        <v>137</v>
      </c>
      <c r="H547" s="174">
        <v>5.3280000000000003</v>
      </c>
      <c r="I547" s="175"/>
      <c r="J547" s="176">
        <f>ROUND(I547*H547,2)</f>
        <v>0</v>
      </c>
      <c r="K547" s="172" t="s">
        <v>138</v>
      </c>
      <c r="L547" s="41"/>
      <c r="M547" s="177" t="s">
        <v>19</v>
      </c>
      <c r="N547" s="178" t="s">
        <v>44</v>
      </c>
      <c r="O547" s="66"/>
      <c r="P547" s="179">
        <f>O547*H547</f>
        <v>0</v>
      </c>
      <c r="Q547" s="179">
        <v>2.5000000000000001E-4</v>
      </c>
      <c r="R547" s="179">
        <f>Q547*H547</f>
        <v>1.3320000000000001E-3</v>
      </c>
      <c r="S547" s="179">
        <v>0</v>
      </c>
      <c r="T547" s="180">
        <f>S547*H547</f>
        <v>0</v>
      </c>
      <c r="U547" s="36"/>
      <c r="V547" s="36"/>
      <c r="W547" s="36"/>
      <c r="X547" s="36"/>
      <c r="Y547" s="36"/>
      <c r="Z547" s="36"/>
      <c r="AA547" s="36"/>
      <c r="AB547" s="36"/>
      <c r="AC547" s="36"/>
      <c r="AD547" s="36"/>
      <c r="AE547" s="36"/>
      <c r="AR547" s="181" t="s">
        <v>221</v>
      </c>
      <c r="AT547" s="181" t="s">
        <v>128</v>
      </c>
      <c r="AU547" s="181" t="s">
        <v>133</v>
      </c>
      <c r="AY547" s="19" t="s">
        <v>126</v>
      </c>
      <c r="BE547" s="182">
        <f>IF(N547="základní",J547,0)</f>
        <v>0</v>
      </c>
      <c r="BF547" s="182">
        <f>IF(N547="snížená",J547,0)</f>
        <v>0</v>
      </c>
      <c r="BG547" s="182">
        <f>IF(N547="zákl. přenesená",J547,0)</f>
        <v>0</v>
      </c>
      <c r="BH547" s="182">
        <f>IF(N547="sníž. přenesená",J547,0)</f>
        <v>0</v>
      </c>
      <c r="BI547" s="182">
        <f>IF(N547="nulová",J547,0)</f>
        <v>0</v>
      </c>
      <c r="BJ547" s="19" t="s">
        <v>133</v>
      </c>
      <c r="BK547" s="182">
        <f>ROUND(I547*H547,2)</f>
        <v>0</v>
      </c>
      <c r="BL547" s="19" t="s">
        <v>221</v>
      </c>
      <c r="BM547" s="181" t="s">
        <v>891</v>
      </c>
    </row>
    <row r="548" spans="1:65" s="13" customFormat="1" ht="11.25">
      <c r="B548" s="188"/>
      <c r="C548" s="189"/>
      <c r="D548" s="183" t="s">
        <v>152</v>
      </c>
      <c r="E548" s="190" t="s">
        <v>19</v>
      </c>
      <c r="F548" s="191" t="s">
        <v>892</v>
      </c>
      <c r="G548" s="189"/>
      <c r="H548" s="190" t="s">
        <v>19</v>
      </c>
      <c r="I548" s="192"/>
      <c r="J548" s="189"/>
      <c r="K548" s="189"/>
      <c r="L548" s="193"/>
      <c r="M548" s="194"/>
      <c r="N548" s="195"/>
      <c r="O548" s="195"/>
      <c r="P548" s="195"/>
      <c r="Q548" s="195"/>
      <c r="R548" s="195"/>
      <c r="S548" s="195"/>
      <c r="T548" s="196"/>
      <c r="AT548" s="197" t="s">
        <v>152</v>
      </c>
      <c r="AU548" s="197" t="s">
        <v>133</v>
      </c>
      <c r="AV548" s="13" t="s">
        <v>77</v>
      </c>
      <c r="AW548" s="13" t="s">
        <v>33</v>
      </c>
      <c r="AX548" s="13" t="s">
        <v>72</v>
      </c>
      <c r="AY548" s="197" t="s">
        <v>126</v>
      </c>
    </row>
    <row r="549" spans="1:65" s="14" customFormat="1" ht="11.25">
      <c r="B549" s="198"/>
      <c r="C549" s="199"/>
      <c r="D549" s="183" t="s">
        <v>152</v>
      </c>
      <c r="E549" s="200" t="s">
        <v>19</v>
      </c>
      <c r="F549" s="201" t="s">
        <v>893</v>
      </c>
      <c r="G549" s="199"/>
      <c r="H549" s="202">
        <v>5.3280000000000003</v>
      </c>
      <c r="I549" s="203"/>
      <c r="J549" s="199"/>
      <c r="K549" s="199"/>
      <c r="L549" s="204"/>
      <c r="M549" s="205"/>
      <c r="N549" s="206"/>
      <c r="O549" s="206"/>
      <c r="P549" s="206"/>
      <c r="Q549" s="206"/>
      <c r="R549" s="206"/>
      <c r="S549" s="206"/>
      <c r="T549" s="207"/>
      <c r="AT549" s="208" t="s">
        <v>152</v>
      </c>
      <c r="AU549" s="208" t="s">
        <v>133</v>
      </c>
      <c r="AV549" s="14" t="s">
        <v>133</v>
      </c>
      <c r="AW549" s="14" t="s">
        <v>33</v>
      </c>
      <c r="AX549" s="14" t="s">
        <v>77</v>
      </c>
      <c r="AY549" s="208" t="s">
        <v>126</v>
      </c>
    </row>
    <row r="550" spans="1:65" s="12" customFormat="1" ht="22.9" customHeight="1">
      <c r="B550" s="154"/>
      <c r="C550" s="155"/>
      <c r="D550" s="156" t="s">
        <v>71</v>
      </c>
      <c r="E550" s="168" t="s">
        <v>894</v>
      </c>
      <c r="F550" s="168" t="s">
        <v>895</v>
      </c>
      <c r="G550" s="155"/>
      <c r="H550" s="155"/>
      <c r="I550" s="158"/>
      <c r="J550" s="169">
        <f>BK550</f>
        <v>0</v>
      </c>
      <c r="K550" s="155"/>
      <c r="L550" s="160"/>
      <c r="M550" s="161"/>
      <c r="N550" s="162"/>
      <c r="O550" s="162"/>
      <c r="P550" s="163">
        <f>SUM(P551:P554)</f>
        <v>0</v>
      </c>
      <c r="Q550" s="162"/>
      <c r="R550" s="163">
        <f>SUM(R551:R554)</f>
        <v>3.3533999999999999E-3</v>
      </c>
      <c r="S550" s="162"/>
      <c r="T550" s="164">
        <f>SUM(T551:T554)</f>
        <v>0</v>
      </c>
      <c r="AR550" s="165" t="s">
        <v>133</v>
      </c>
      <c r="AT550" s="166" t="s">
        <v>71</v>
      </c>
      <c r="AU550" s="166" t="s">
        <v>77</v>
      </c>
      <c r="AY550" s="165" t="s">
        <v>126</v>
      </c>
      <c r="BK550" s="167">
        <f>SUM(BK551:BK554)</f>
        <v>0</v>
      </c>
    </row>
    <row r="551" spans="1:65" s="2" customFormat="1" ht="16.5" customHeight="1">
      <c r="A551" s="36"/>
      <c r="B551" s="37"/>
      <c r="C551" s="170" t="s">
        <v>896</v>
      </c>
      <c r="D551" s="170" t="s">
        <v>128</v>
      </c>
      <c r="E551" s="171" t="s">
        <v>897</v>
      </c>
      <c r="F551" s="172" t="s">
        <v>898</v>
      </c>
      <c r="G551" s="173" t="s">
        <v>137</v>
      </c>
      <c r="H551" s="174">
        <v>7.29</v>
      </c>
      <c r="I551" s="175"/>
      <c r="J551" s="176">
        <f>ROUND(I551*H551,2)</f>
        <v>0</v>
      </c>
      <c r="K551" s="172" t="s">
        <v>138</v>
      </c>
      <c r="L551" s="41"/>
      <c r="M551" s="177" t="s">
        <v>19</v>
      </c>
      <c r="N551" s="178" t="s">
        <v>44</v>
      </c>
      <c r="O551" s="66"/>
      <c r="P551" s="179">
        <f>O551*H551</f>
        <v>0</v>
      </c>
      <c r="Q551" s="179">
        <v>2.0000000000000001E-4</v>
      </c>
      <c r="R551" s="179">
        <f>Q551*H551</f>
        <v>1.4580000000000001E-3</v>
      </c>
      <c r="S551" s="179">
        <v>0</v>
      </c>
      <c r="T551" s="180">
        <f>S551*H551</f>
        <v>0</v>
      </c>
      <c r="U551" s="36"/>
      <c r="V551" s="36"/>
      <c r="W551" s="36"/>
      <c r="X551" s="36"/>
      <c r="Y551" s="36"/>
      <c r="Z551" s="36"/>
      <c r="AA551" s="36"/>
      <c r="AB551" s="36"/>
      <c r="AC551" s="36"/>
      <c r="AD551" s="36"/>
      <c r="AE551" s="36"/>
      <c r="AR551" s="181" t="s">
        <v>221</v>
      </c>
      <c r="AT551" s="181" t="s">
        <v>128</v>
      </c>
      <c r="AU551" s="181" t="s">
        <v>133</v>
      </c>
      <c r="AY551" s="19" t="s">
        <v>126</v>
      </c>
      <c r="BE551" s="182">
        <f>IF(N551="základní",J551,0)</f>
        <v>0</v>
      </c>
      <c r="BF551" s="182">
        <f>IF(N551="snížená",J551,0)</f>
        <v>0</v>
      </c>
      <c r="BG551" s="182">
        <f>IF(N551="zákl. přenesená",J551,0)</f>
        <v>0</v>
      </c>
      <c r="BH551" s="182">
        <f>IF(N551="sníž. přenesená",J551,0)</f>
        <v>0</v>
      </c>
      <c r="BI551" s="182">
        <f>IF(N551="nulová",J551,0)</f>
        <v>0</v>
      </c>
      <c r="BJ551" s="19" t="s">
        <v>133</v>
      </c>
      <c r="BK551" s="182">
        <f>ROUND(I551*H551,2)</f>
        <v>0</v>
      </c>
      <c r="BL551" s="19" t="s">
        <v>221</v>
      </c>
      <c r="BM551" s="181" t="s">
        <v>899</v>
      </c>
    </row>
    <row r="552" spans="1:65" s="13" customFormat="1" ht="11.25">
      <c r="B552" s="188"/>
      <c r="C552" s="189"/>
      <c r="D552" s="183" t="s">
        <v>152</v>
      </c>
      <c r="E552" s="190" t="s">
        <v>19</v>
      </c>
      <c r="F552" s="191" t="s">
        <v>900</v>
      </c>
      <c r="G552" s="189"/>
      <c r="H552" s="190" t="s">
        <v>19</v>
      </c>
      <c r="I552" s="192"/>
      <c r="J552" s="189"/>
      <c r="K552" s="189"/>
      <c r="L552" s="193"/>
      <c r="M552" s="194"/>
      <c r="N552" s="195"/>
      <c r="O552" s="195"/>
      <c r="P552" s="195"/>
      <c r="Q552" s="195"/>
      <c r="R552" s="195"/>
      <c r="S552" s="195"/>
      <c r="T552" s="196"/>
      <c r="AT552" s="197" t="s">
        <v>152</v>
      </c>
      <c r="AU552" s="197" t="s">
        <v>133</v>
      </c>
      <c r="AV552" s="13" t="s">
        <v>77</v>
      </c>
      <c r="AW552" s="13" t="s">
        <v>33</v>
      </c>
      <c r="AX552" s="13" t="s">
        <v>72</v>
      </c>
      <c r="AY552" s="197" t="s">
        <v>126</v>
      </c>
    </row>
    <row r="553" spans="1:65" s="14" customFormat="1" ht="11.25">
      <c r="B553" s="198"/>
      <c r="C553" s="199"/>
      <c r="D553" s="183" t="s">
        <v>152</v>
      </c>
      <c r="E553" s="200" t="s">
        <v>19</v>
      </c>
      <c r="F553" s="201" t="s">
        <v>369</v>
      </c>
      <c r="G553" s="199"/>
      <c r="H553" s="202">
        <v>7.29</v>
      </c>
      <c r="I553" s="203"/>
      <c r="J553" s="199"/>
      <c r="K553" s="199"/>
      <c r="L553" s="204"/>
      <c r="M553" s="205"/>
      <c r="N553" s="206"/>
      <c r="O553" s="206"/>
      <c r="P553" s="206"/>
      <c r="Q553" s="206"/>
      <c r="R553" s="206"/>
      <c r="S553" s="206"/>
      <c r="T553" s="207"/>
      <c r="AT553" s="208" t="s">
        <v>152</v>
      </c>
      <c r="AU553" s="208" t="s">
        <v>133</v>
      </c>
      <c r="AV553" s="14" t="s">
        <v>133</v>
      </c>
      <c r="AW553" s="14" t="s">
        <v>33</v>
      </c>
      <c r="AX553" s="14" t="s">
        <v>77</v>
      </c>
      <c r="AY553" s="208" t="s">
        <v>126</v>
      </c>
    </row>
    <row r="554" spans="1:65" s="2" customFormat="1" ht="24">
      <c r="A554" s="36"/>
      <c r="B554" s="37"/>
      <c r="C554" s="170" t="s">
        <v>901</v>
      </c>
      <c r="D554" s="170" t="s">
        <v>128</v>
      </c>
      <c r="E554" s="171" t="s">
        <v>902</v>
      </c>
      <c r="F554" s="172" t="s">
        <v>903</v>
      </c>
      <c r="G554" s="173" t="s">
        <v>137</v>
      </c>
      <c r="H554" s="174">
        <v>7.29</v>
      </c>
      <c r="I554" s="175"/>
      <c r="J554" s="176">
        <f>ROUND(I554*H554,2)</f>
        <v>0</v>
      </c>
      <c r="K554" s="172" t="s">
        <v>138</v>
      </c>
      <c r="L554" s="41"/>
      <c r="M554" s="177" t="s">
        <v>19</v>
      </c>
      <c r="N554" s="178" t="s">
        <v>44</v>
      </c>
      <c r="O554" s="66"/>
      <c r="P554" s="179">
        <f>O554*H554</f>
        <v>0</v>
      </c>
      <c r="Q554" s="179">
        <v>2.5999999999999998E-4</v>
      </c>
      <c r="R554" s="179">
        <f>Q554*H554</f>
        <v>1.8953999999999998E-3</v>
      </c>
      <c r="S554" s="179">
        <v>0</v>
      </c>
      <c r="T554" s="180">
        <f>S554*H554</f>
        <v>0</v>
      </c>
      <c r="U554" s="36"/>
      <c r="V554" s="36"/>
      <c r="W554" s="36"/>
      <c r="X554" s="36"/>
      <c r="Y554" s="36"/>
      <c r="Z554" s="36"/>
      <c r="AA554" s="36"/>
      <c r="AB554" s="36"/>
      <c r="AC554" s="36"/>
      <c r="AD554" s="36"/>
      <c r="AE554" s="36"/>
      <c r="AR554" s="181" t="s">
        <v>221</v>
      </c>
      <c r="AT554" s="181" t="s">
        <v>128</v>
      </c>
      <c r="AU554" s="181" t="s">
        <v>133</v>
      </c>
      <c r="AY554" s="19" t="s">
        <v>126</v>
      </c>
      <c r="BE554" s="182">
        <f>IF(N554="základní",J554,0)</f>
        <v>0</v>
      </c>
      <c r="BF554" s="182">
        <f>IF(N554="snížená",J554,0)</f>
        <v>0</v>
      </c>
      <c r="BG554" s="182">
        <f>IF(N554="zákl. přenesená",J554,0)</f>
        <v>0</v>
      </c>
      <c r="BH554" s="182">
        <f>IF(N554="sníž. přenesená",J554,0)</f>
        <v>0</v>
      </c>
      <c r="BI554" s="182">
        <f>IF(N554="nulová",J554,0)</f>
        <v>0</v>
      </c>
      <c r="BJ554" s="19" t="s">
        <v>133</v>
      </c>
      <c r="BK554" s="182">
        <f>ROUND(I554*H554,2)</f>
        <v>0</v>
      </c>
      <c r="BL554" s="19" t="s">
        <v>221</v>
      </c>
      <c r="BM554" s="181" t="s">
        <v>904</v>
      </c>
    </row>
    <row r="555" spans="1:65" s="12" customFormat="1" ht="25.9" customHeight="1">
      <c r="B555" s="154"/>
      <c r="C555" s="155"/>
      <c r="D555" s="156" t="s">
        <v>71</v>
      </c>
      <c r="E555" s="157" t="s">
        <v>905</v>
      </c>
      <c r="F555" s="157" t="s">
        <v>906</v>
      </c>
      <c r="G555" s="155"/>
      <c r="H555" s="155"/>
      <c r="I555" s="158"/>
      <c r="J555" s="159">
        <f>BK555</f>
        <v>0</v>
      </c>
      <c r="K555" s="155"/>
      <c r="L555" s="160"/>
      <c r="M555" s="161"/>
      <c r="N555" s="162"/>
      <c r="O555" s="162"/>
      <c r="P555" s="163">
        <f>SUM(P556:P557)</f>
        <v>0</v>
      </c>
      <c r="Q555" s="162"/>
      <c r="R555" s="163">
        <f>SUM(R556:R557)</f>
        <v>0</v>
      </c>
      <c r="S555" s="162"/>
      <c r="T555" s="164">
        <f>SUM(T556:T557)</f>
        <v>0</v>
      </c>
      <c r="AR555" s="165" t="s">
        <v>132</v>
      </c>
      <c r="AT555" s="166" t="s">
        <v>71</v>
      </c>
      <c r="AU555" s="166" t="s">
        <v>72</v>
      </c>
      <c r="AY555" s="165" t="s">
        <v>126</v>
      </c>
      <c r="BK555" s="167">
        <f>SUM(BK556:BK557)</f>
        <v>0</v>
      </c>
    </row>
    <row r="556" spans="1:65" s="2" customFormat="1" ht="16.5" customHeight="1">
      <c r="A556" s="36"/>
      <c r="B556" s="37"/>
      <c r="C556" s="170" t="s">
        <v>907</v>
      </c>
      <c r="D556" s="170" t="s">
        <v>128</v>
      </c>
      <c r="E556" s="171" t="s">
        <v>908</v>
      </c>
      <c r="F556" s="172" t="s">
        <v>909</v>
      </c>
      <c r="G556" s="173" t="s">
        <v>131</v>
      </c>
      <c r="H556" s="174">
        <v>1</v>
      </c>
      <c r="I556" s="175"/>
      <c r="J556" s="176">
        <f>ROUND(I556*H556,2)</f>
        <v>0</v>
      </c>
      <c r="K556" s="172" t="s">
        <v>19</v>
      </c>
      <c r="L556" s="41"/>
      <c r="M556" s="177" t="s">
        <v>19</v>
      </c>
      <c r="N556" s="178" t="s">
        <v>44</v>
      </c>
      <c r="O556" s="66"/>
      <c r="P556" s="179">
        <f>O556*H556</f>
        <v>0</v>
      </c>
      <c r="Q556" s="179">
        <v>0</v>
      </c>
      <c r="R556" s="179">
        <f>Q556*H556</f>
        <v>0</v>
      </c>
      <c r="S556" s="179">
        <v>0</v>
      </c>
      <c r="T556" s="180">
        <f>S556*H556</f>
        <v>0</v>
      </c>
      <c r="U556" s="36"/>
      <c r="V556" s="36"/>
      <c r="W556" s="36"/>
      <c r="X556" s="36"/>
      <c r="Y556" s="36"/>
      <c r="Z556" s="36"/>
      <c r="AA556" s="36"/>
      <c r="AB556" s="36"/>
      <c r="AC556" s="36"/>
      <c r="AD556" s="36"/>
      <c r="AE556" s="36"/>
      <c r="AR556" s="181" t="s">
        <v>132</v>
      </c>
      <c r="AT556" s="181" t="s">
        <v>128</v>
      </c>
      <c r="AU556" s="181" t="s">
        <v>77</v>
      </c>
      <c r="AY556" s="19" t="s">
        <v>126</v>
      </c>
      <c r="BE556" s="182">
        <f>IF(N556="základní",J556,0)</f>
        <v>0</v>
      </c>
      <c r="BF556" s="182">
        <f>IF(N556="snížená",J556,0)</f>
        <v>0</v>
      </c>
      <c r="BG556" s="182">
        <f>IF(N556="zákl. přenesená",J556,0)</f>
        <v>0</v>
      </c>
      <c r="BH556" s="182">
        <f>IF(N556="sníž. přenesená",J556,0)</f>
        <v>0</v>
      </c>
      <c r="BI556" s="182">
        <f>IF(N556="nulová",J556,0)</f>
        <v>0</v>
      </c>
      <c r="BJ556" s="19" t="s">
        <v>133</v>
      </c>
      <c r="BK556" s="182">
        <f>ROUND(I556*H556,2)</f>
        <v>0</v>
      </c>
      <c r="BL556" s="19" t="s">
        <v>132</v>
      </c>
      <c r="BM556" s="181" t="s">
        <v>910</v>
      </c>
    </row>
    <row r="557" spans="1:65" s="2" customFormat="1" ht="16.5" customHeight="1">
      <c r="A557" s="36"/>
      <c r="B557" s="37"/>
      <c r="C557" s="170" t="s">
        <v>911</v>
      </c>
      <c r="D557" s="170" t="s">
        <v>128</v>
      </c>
      <c r="E557" s="171" t="s">
        <v>912</v>
      </c>
      <c r="F557" s="172" t="s">
        <v>913</v>
      </c>
      <c r="G557" s="173" t="s">
        <v>131</v>
      </c>
      <c r="H557" s="174">
        <v>1</v>
      </c>
      <c r="I557" s="175"/>
      <c r="J557" s="176">
        <f>ROUND(I557*H557,2)</f>
        <v>0</v>
      </c>
      <c r="K557" s="172" t="s">
        <v>19</v>
      </c>
      <c r="L557" s="41"/>
      <c r="M557" s="177" t="s">
        <v>19</v>
      </c>
      <c r="N557" s="178" t="s">
        <v>44</v>
      </c>
      <c r="O557" s="66"/>
      <c r="P557" s="179">
        <f>O557*H557</f>
        <v>0</v>
      </c>
      <c r="Q557" s="179">
        <v>0</v>
      </c>
      <c r="R557" s="179">
        <f>Q557*H557</f>
        <v>0</v>
      </c>
      <c r="S557" s="179">
        <v>0</v>
      </c>
      <c r="T557" s="180">
        <f>S557*H557</f>
        <v>0</v>
      </c>
      <c r="U557" s="36"/>
      <c r="V557" s="36"/>
      <c r="W557" s="36"/>
      <c r="X557" s="36"/>
      <c r="Y557" s="36"/>
      <c r="Z557" s="36"/>
      <c r="AA557" s="36"/>
      <c r="AB557" s="36"/>
      <c r="AC557" s="36"/>
      <c r="AD557" s="36"/>
      <c r="AE557" s="36"/>
      <c r="AR557" s="181" t="s">
        <v>132</v>
      </c>
      <c r="AT557" s="181" t="s">
        <v>128</v>
      </c>
      <c r="AU557" s="181" t="s">
        <v>77</v>
      </c>
      <c r="AY557" s="19" t="s">
        <v>126</v>
      </c>
      <c r="BE557" s="182">
        <f>IF(N557="základní",J557,0)</f>
        <v>0</v>
      </c>
      <c r="BF557" s="182">
        <f>IF(N557="snížená",J557,0)</f>
        <v>0</v>
      </c>
      <c r="BG557" s="182">
        <f>IF(N557="zákl. přenesená",J557,0)</f>
        <v>0</v>
      </c>
      <c r="BH557" s="182">
        <f>IF(N557="sníž. přenesená",J557,0)</f>
        <v>0</v>
      </c>
      <c r="BI557" s="182">
        <f>IF(N557="nulová",J557,0)</f>
        <v>0</v>
      </c>
      <c r="BJ557" s="19" t="s">
        <v>133</v>
      </c>
      <c r="BK557" s="182">
        <f>ROUND(I557*H557,2)</f>
        <v>0</v>
      </c>
      <c r="BL557" s="19" t="s">
        <v>132</v>
      </c>
      <c r="BM557" s="181" t="s">
        <v>914</v>
      </c>
    </row>
    <row r="558" spans="1:65" s="12" customFormat="1" ht="25.9" customHeight="1">
      <c r="B558" s="154"/>
      <c r="C558" s="155"/>
      <c r="D558" s="156" t="s">
        <v>71</v>
      </c>
      <c r="E558" s="157" t="s">
        <v>915</v>
      </c>
      <c r="F558" s="157" t="s">
        <v>916</v>
      </c>
      <c r="G558" s="155"/>
      <c r="H558" s="155"/>
      <c r="I558" s="158"/>
      <c r="J558" s="159">
        <f>BK558</f>
        <v>0</v>
      </c>
      <c r="K558" s="155"/>
      <c r="L558" s="160"/>
      <c r="M558" s="161"/>
      <c r="N558" s="162"/>
      <c r="O558" s="162"/>
      <c r="P558" s="163">
        <f>P559+P562+P564+P566+P568</f>
        <v>0</v>
      </c>
      <c r="Q558" s="162"/>
      <c r="R558" s="163">
        <f>R559+R562+R564+R566+R568</f>
        <v>0</v>
      </c>
      <c r="S558" s="162"/>
      <c r="T558" s="164">
        <f>T559+T562+T564+T566+T568</f>
        <v>0</v>
      </c>
      <c r="AR558" s="165" t="s">
        <v>155</v>
      </c>
      <c r="AT558" s="166" t="s">
        <v>71</v>
      </c>
      <c r="AU558" s="166" t="s">
        <v>72</v>
      </c>
      <c r="AY558" s="165" t="s">
        <v>126</v>
      </c>
      <c r="BK558" s="167">
        <f>BK559+BK562+BK564+BK566+BK568</f>
        <v>0</v>
      </c>
    </row>
    <row r="559" spans="1:65" s="12" customFormat="1" ht="22.9" customHeight="1">
      <c r="B559" s="154"/>
      <c r="C559" s="155"/>
      <c r="D559" s="156" t="s">
        <v>71</v>
      </c>
      <c r="E559" s="168" t="s">
        <v>917</v>
      </c>
      <c r="F559" s="168" t="s">
        <v>918</v>
      </c>
      <c r="G559" s="155"/>
      <c r="H559" s="155"/>
      <c r="I559" s="158"/>
      <c r="J559" s="169">
        <f>BK559</f>
        <v>0</v>
      </c>
      <c r="K559" s="155"/>
      <c r="L559" s="160"/>
      <c r="M559" s="161"/>
      <c r="N559" s="162"/>
      <c r="O559" s="162"/>
      <c r="P559" s="163">
        <f>SUM(P560:P561)</f>
        <v>0</v>
      </c>
      <c r="Q559" s="162"/>
      <c r="R559" s="163">
        <f>SUM(R560:R561)</f>
        <v>0</v>
      </c>
      <c r="S559" s="162"/>
      <c r="T559" s="164">
        <f>SUM(T560:T561)</f>
        <v>0</v>
      </c>
      <c r="AR559" s="165" t="s">
        <v>155</v>
      </c>
      <c r="AT559" s="166" t="s">
        <v>71</v>
      </c>
      <c r="AU559" s="166" t="s">
        <v>77</v>
      </c>
      <c r="AY559" s="165" t="s">
        <v>126</v>
      </c>
      <c r="BK559" s="167">
        <f>SUM(BK560:BK561)</f>
        <v>0</v>
      </c>
    </row>
    <row r="560" spans="1:65" s="2" customFormat="1" ht="16.5" customHeight="1">
      <c r="A560" s="36"/>
      <c r="B560" s="37"/>
      <c r="C560" s="170" t="s">
        <v>919</v>
      </c>
      <c r="D560" s="170" t="s">
        <v>128</v>
      </c>
      <c r="E560" s="171" t="s">
        <v>920</v>
      </c>
      <c r="F560" s="172" t="s">
        <v>921</v>
      </c>
      <c r="G560" s="173" t="s">
        <v>131</v>
      </c>
      <c r="H560" s="174">
        <v>1</v>
      </c>
      <c r="I560" s="175"/>
      <c r="J560" s="176">
        <f>ROUND(I560*H560,2)</f>
        <v>0</v>
      </c>
      <c r="K560" s="172" t="s">
        <v>922</v>
      </c>
      <c r="L560" s="41"/>
      <c r="M560" s="177" t="s">
        <v>19</v>
      </c>
      <c r="N560" s="178" t="s">
        <v>44</v>
      </c>
      <c r="O560" s="66"/>
      <c r="P560" s="179">
        <f>O560*H560</f>
        <v>0</v>
      </c>
      <c r="Q560" s="179">
        <v>0</v>
      </c>
      <c r="R560" s="179">
        <f>Q560*H560</f>
        <v>0</v>
      </c>
      <c r="S560" s="179">
        <v>0</v>
      </c>
      <c r="T560" s="180">
        <f>S560*H560</f>
        <v>0</v>
      </c>
      <c r="U560" s="36"/>
      <c r="V560" s="36"/>
      <c r="W560" s="36"/>
      <c r="X560" s="36"/>
      <c r="Y560" s="36"/>
      <c r="Z560" s="36"/>
      <c r="AA560" s="36"/>
      <c r="AB560" s="36"/>
      <c r="AC560" s="36"/>
      <c r="AD560" s="36"/>
      <c r="AE560" s="36"/>
      <c r="AR560" s="181" t="s">
        <v>923</v>
      </c>
      <c r="AT560" s="181" t="s">
        <v>128</v>
      </c>
      <c r="AU560" s="181" t="s">
        <v>133</v>
      </c>
      <c r="AY560" s="19" t="s">
        <v>126</v>
      </c>
      <c r="BE560" s="182">
        <f>IF(N560="základní",J560,0)</f>
        <v>0</v>
      </c>
      <c r="BF560" s="182">
        <f>IF(N560="snížená",J560,0)</f>
        <v>0</v>
      </c>
      <c r="BG560" s="182">
        <f>IF(N560="zákl. přenesená",J560,0)</f>
        <v>0</v>
      </c>
      <c r="BH560" s="182">
        <f>IF(N560="sníž. přenesená",J560,0)</f>
        <v>0</v>
      </c>
      <c r="BI560" s="182">
        <f>IF(N560="nulová",J560,0)</f>
        <v>0</v>
      </c>
      <c r="BJ560" s="19" t="s">
        <v>133</v>
      </c>
      <c r="BK560" s="182">
        <f>ROUND(I560*H560,2)</f>
        <v>0</v>
      </c>
      <c r="BL560" s="19" t="s">
        <v>923</v>
      </c>
      <c r="BM560" s="181" t="s">
        <v>924</v>
      </c>
    </row>
    <row r="561" spans="1:65" s="2" customFormat="1" ht="16.5" customHeight="1">
      <c r="A561" s="36"/>
      <c r="B561" s="37"/>
      <c r="C561" s="170" t="s">
        <v>925</v>
      </c>
      <c r="D561" s="170" t="s">
        <v>128</v>
      </c>
      <c r="E561" s="171" t="s">
        <v>926</v>
      </c>
      <c r="F561" s="172" t="s">
        <v>927</v>
      </c>
      <c r="G561" s="173" t="s">
        <v>131</v>
      </c>
      <c r="H561" s="174">
        <v>1</v>
      </c>
      <c r="I561" s="175"/>
      <c r="J561" s="176">
        <f>ROUND(I561*H561,2)</f>
        <v>0</v>
      </c>
      <c r="K561" s="172" t="s">
        <v>922</v>
      </c>
      <c r="L561" s="41"/>
      <c r="M561" s="177" t="s">
        <v>19</v>
      </c>
      <c r="N561" s="178" t="s">
        <v>44</v>
      </c>
      <c r="O561" s="66"/>
      <c r="P561" s="179">
        <f>O561*H561</f>
        <v>0</v>
      </c>
      <c r="Q561" s="179">
        <v>0</v>
      </c>
      <c r="R561" s="179">
        <f>Q561*H561</f>
        <v>0</v>
      </c>
      <c r="S561" s="179">
        <v>0</v>
      </c>
      <c r="T561" s="180">
        <f>S561*H561</f>
        <v>0</v>
      </c>
      <c r="U561" s="36"/>
      <c r="V561" s="36"/>
      <c r="W561" s="36"/>
      <c r="X561" s="36"/>
      <c r="Y561" s="36"/>
      <c r="Z561" s="36"/>
      <c r="AA561" s="36"/>
      <c r="AB561" s="36"/>
      <c r="AC561" s="36"/>
      <c r="AD561" s="36"/>
      <c r="AE561" s="36"/>
      <c r="AR561" s="181" t="s">
        <v>923</v>
      </c>
      <c r="AT561" s="181" t="s">
        <v>128</v>
      </c>
      <c r="AU561" s="181" t="s">
        <v>133</v>
      </c>
      <c r="AY561" s="19" t="s">
        <v>126</v>
      </c>
      <c r="BE561" s="182">
        <f>IF(N561="základní",J561,0)</f>
        <v>0</v>
      </c>
      <c r="BF561" s="182">
        <f>IF(N561="snížená",J561,0)</f>
        <v>0</v>
      </c>
      <c r="BG561" s="182">
        <f>IF(N561="zákl. přenesená",J561,0)</f>
        <v>0</v>
      </c>
      <c r="BH561" s="182">
        <f>IF(N561="sníž. přenesená",J561,0)</f>
        <v>0</v>
      </c>
      <c r="BI561" s="182">
        <f>IF(N561="nulová",J561,0)</f>
        <v>0</v>
      </c>
      <c r="BJ561" s="19" t="s">
        <v>133</v>
      </c>
      <c r="BK561" s="182">
        <f>ROUND(I561*H561,2)</f>
        <v>0</v>
      </c>
      <c r="BL561" s="19" t="s">
        <v>923</v>
      </c>
      <c r="BM561" s="181" t="s">
        <v>928</v>
      </c>
    </row>
    <row r="562" spans="1:65" s="12" customFormat="1" ht="22.9" customHeight="1">
      <c r="B562" s="154"/>
      <c r="C562" s="155"/>
      <c r="D562" s="156" t="s">
        <v>71</v>
      </c>
      <c r="E562" s="168" t="s">
        <v>929</v>
      </c>
      <c r="F562" s="168" t="s">
        <v>930</v>
      </c>
      <c r="G562" s="155"/>
      <c r="H562" s="155"/>
      <c r="I562" s="158"/>
      <c r="J562" s="169">
        <f>BK562</f>
        <v>0</v>
      </c>
      <c r="K562" s="155"/>
      <c r="L562" s="160"/>
      <c r="M562" s="161"/>
      <c r="N562" s="162"/>
      <c r="O562" s="162"/>
      <c r="P562" s="163">
        <f>P563</f>
        <v>0</v>
      </c>
      <c r="Q562" s="162"/>
      <c r="R562" s="163">
        <f>R563</f>
        <v>0</v>
      </c>
      <c r="S562" s="162"/>
      <c r="T562" s="164">
        <f>T563</f>
        <v>0</v>
      </c>
      <c r="AR562" s="165" t="s">
        <v>155</v>
      </c>
      <c r="AT562" s="166" t="s">
        <v>71</v>
      </c>
      <c r="AU562" s="166" t="s">
        <v>77</v>
      </c>
      <c r="AY562" s="165" t="s">
        <v>126</v>
      </c>
      <c r="BK562" s="167">
        <f>BK563</f>
        <v>0</v>
      </c>
    </row>
    <row r="563" spans="1:65" s="2" customFormat="1" ht="16.5" customHeight="1">
      <c r="A563" s="36"/>
      <c r="B563" s="37"/>
      <c r="C563" s="170" t="s">
        <v>931</v>
      </c>
      <c r="D563" s="170" t="s">
        <v>128</v>
      </c>
      <c r="E563" s="171" t="s">
        <v>932</v>
      </c>
      <c r="F563" s="172" t="s">
        <v>930</v>
      </c>
      <c r="G563" s="173" t="s">
        <v>131</v>
      </c>
      <c r="H563" s="174">
        <v>1</v>
      </c>
      <c r="I563" s="175"/>
      <c r="J563" s="176">
        <f>ROUND(I563*H563,2)</f>
        <v>0</v>
      </c>
      <c r="K563" s="172" t="s">
        <v>922</v>
      </c>
      <c r="L563" s="41"/>
      <c r="M563" s="177" t="s">
        <v>19</v>
      </c>
      <c r="N563" s="178" t="s">
        <v>44</v>
      </c>
      <c r="O563" s="66"/>
      <c r="P563" s="179">
        <f>O563*H563</f>
        <v>0</v>
      </c>
      <c r="Q563" s="179">
        <v>0</v>
      </c>
      <c r="R563" s="179">
        <f>Q563*H563</f>
        <v>0</v>
      </c>
      <c r="S563" s="179">
        <v>0</v>
      </c>
      <c r="T563" s="180">
        <f>S563*H563</f>
        <v>0</v>
      </c>
      <c r="U563" s="36"/>
      <c r="V563" s="36"/>
      <c r="W563" s="36"/>
      <c r="X563" s="36"/>
      <c r="Y563" s="36"/>
      <c r="Z563" s="36"/>
      <c r="AA563" s="36"/>
      <c r="AB563" s="36"/>
      <c r="AC563" s="36"/>
      <c r="AD563" s="36"/>
      <c r="AE563" s="36"/>
      <c r="AR563" s="181" t="s">
        <v>923</v>
      </c>
      <c r="AT563" s="181" t="s">
        <v>128</v>
      </c>
      <c r="AU563" s="181" t="s">
        <v>133</v>
      </c>
      <c r="AY563" s="19" t="s">
        <v>126</v>
      </c>
      <c r="BE563" s="182">
        <f>IF(N563="základní",J563,0)</f>
        <v>0</v>
      </c>
      <c r="BF563" s="182">
        <f>IF(N563="snížená",J563,0)</f>
        <v>0</v>
      </c>
      <c r="BG563" s="182">
        <f>IF(N563="zákl. přenesená",J563,0)</f>
        <v>0</v>
      </c>
      <c r="BH563" s="182">
        <f>IF(N563="sníž. přenesená",J563,0)</f>
        <v>0</v>
      </c>
      <c r="BI563" s="182">
        <f>IF(N563="nulová",J563,0)</f>
        <v>0</v>
      </c>
      <c r="BJ563" s="19" t="s">
        <v>133</v>
      </c>
      <c r="BK563" s="182">
        <f>ROUND(I563*H563,2)</f>
        <v>0</v>
      </c>
      <c r="BL563" s="19" t="s">
        <v>923</v>
      </c>
      <c r="BM563" s="181" t="s">
        <v>933</v>
      </c>
    </row>
    <row r="564" spans="1:65" s="12" customFormat="1" ht="22.9" customHeight="1">
      <c r="B564" s="154"/>
      <c r="C564" s="155"/>
      <c r="D564" s="156" t="s">
        <v>71</v>
      </c>
      <c r="E564" s="168" t="s">
        <v>934</v>
      </c>
      <c r="F564" s="168" t="s">
        <v>935</v>
      </c>
      <c r="G564" s="155"/>
      <c r="H564" s="155"/>
      <c r="I564" s="158"/>
      <c r="J564" s="169">
        <f>BK564</f>
        <v>0</v>
      </c>
      <c r="K564" s="155"/>
      <c r="L564" s="160"/>
      <c r="M564" s="161"/>
      <c r="N564" s="162"/>
      <c r="O564" s="162"/>
      <c r="P564" s="163">
        <f>P565</f>
        <v>0</v>
      </c>
      <c r="Q564" s="162"/>
      <c r="R564" s="163">
        <f>R565</f>
        <v>0</v>
      </c>
      <c r="S564" s="162"/>
      <c r="T564" s="164">
        <f>T565</f>
        <v>0</v>
      </c>
      <c r="AR564" s="165" t="s">
        <v>155</v>
      </c>
      <c r="AT564" s="166" t="s">
        <v>71</v>
      </c>
      <c r="AU564" s="166" t="s">
        <v>77</v>
      </c>
      <c r="AY564" s="165" t="s">
        <v>126</v>
      </c>
      <c r="BK564" s="167">
        <f>BK565</f>
        <v>0</v>
      </c>
    </row>
    <row r="565" spans="1:65" s="2" customFormat="1" ht="24">
      <c r="A565" s="36"/>
      <c r="B565" s="37"/>
      <c r="C565" s="170" t="s">
        <v>936</v>
      </c>
      <c r="D565" s="170" t="s">
        <v>128</v>
      </c>
      <c r="E565" s="171" t="s">
        <v>937</v>
      </c>
      <c r="F565" s="172" t="s">
        <v>938</v>
      </c>
      <c r="G565" s="173" t="s">
        <v>131</v>
      </c>
      <c r="H565" s="174">
        <v>1</v>
      </c>
      <c r="I565" s="175"/>
      <c r="J565" s="176">
        <f>ROUND(I565*H565,2)</f>
        <v>0</v>
      </c>
      <c r="K565" s="172" t="s">
        <v>922</v>
      </c>
      <c r="L565" s="41"/>
      <c r="M565" s="177" t="s">
        <v>19</v>
      </c>
      <c r="N565" s="178" t="s">
        <v>44</v>
      </c>
      <c r="O565" s="66"/>
      <c r="P565" s="179">
        <f>O565*H565</f>
        <v>0</v>
      </c>
      <c r="Q565" s="179">
        <v>0</v>
      </c>
      <c r="R565" s="179">
        <f>Q565*H565</f>
        <v>0</v>
      </c>
      <c r="S565" s="179">
        <v>0</v>
      </c>
      <c r="T565" s="180">
        <f>S565*H565</f>
        <v>0</v>
      </c>
      <c r="U565" s="36"/>
      <c r="V565" s="36"/>
      <c r="W565" s="36"/>
      <c r="X565" s="36"/>
      <c r="Y565" s="36"/>
      <c r="Z565" s="36"/>
      <c r="AA565" s="36"/>
      <c r="AB565" s="36"/>
      <c r="AC565" s="36"/>
      <c r="AD565" s="36"/>
      <c r="AE565" s="36"/>
      <c r="AR565" s="181" t="s">
        <v>923</v>
      </c>
      <c r="AT565" s="181" t="s">
        <v>128</v>
      </c>
      <c r="AU565" s="181" t="s">
        <v>133</v>
      </c>
      <c r="AY565" s="19" t="s">
        <v>126</v>
      </c>
      <c r="BE565" s="182">
        <f>IF(N565="základní",J565,0)</f>
        <v>0</v>
      </c>
      <c r="BF565" s="182">
        <f>IF(N565="snížená",J565,0)</f>
        <v>0</v>
      </c>
      <c r="BG565" s="182">
        <f>IF(N565="zákl. přenesená",J565,0)</f>
        <v>0</v>
      </c>
      <c r="BH565" s="182">
        <f>IF(N565="sníž. přenesená",J565,0)</f>
        <v>0</v>
      </c>
      <c r="BI565" s="182">
        <f>IF(N565="nulová",J565,0)</f>
        <v>0</v>
      </c>
      <c r="BJ565" s="19" t="s">
        <v>133</v>
      </c>
      <c r="BK565" s="182">
        <f>ROUND(I565*H565,2)</f>
        <v>0</v>
      </c>
      <c r="BL565" s="19" t="s">
        <v>923</v>
      </c>
      <c r="BM565" s="181" t="s">
        <v>939</v>
      </c>
    </row>
    <row r="566" spans="1:65" s="12" customFormat="1" ht="22.9" customHeight="1">
      <c r="B566" s="154"/>
      <c r="C566" s="155"/>
      <c r="D566" s="156" t="s">
        <v>71</v>
      </c>
      <c r="E566" s="168" t="s">
        <v>940</v>
      </c>
      <c r="F566" s="168" t="s">
        <v>941</v>
      </c>
      <c r="G566" s="155"/>
      <c r="H566" s="155"/>
      <c r="I566" s="158"/>
      <c r="J566" s="169">
        <f>BK566</f>
        <v>0</v>
      </c>
      <c r="K566" s="155"/>
      <c r="L566" s="160"/>
      <c r="M566" s="161"/>
      <c r="N566" s="162"/>
      <c r="O566" s="162"/>
      <c r="P566" s="163">
        <f>P567</f>
        <v>0</v>
      </c>
      <c r="Q566" s="162"/>
      <c r="R566" s="163">
        <f>R567</f>
        <v>0</v>
      </c>
      <c r="S566" s="162"/>
      <c r="T566" s="164">
        <f>T567</f>
        <v>0</v>
      </c>
      <c r="AR566" s="165" t="s">
        <v>155</v>
      </c>
      <c r="AT566" s="166" t="s">
        <v>71</v>
      </c>
      <c r="AU566" s="166" t="s">
        <v>77</v>
      </c>
      <c r="AY566" s="165" t="s">
        <v>126</v>
      </c>
      <c r="BK566" s="167">
        <f>BK567</f>
        <v>0</v>
      </c>
    </row>
    <row r="567" spans="1:65" s="2" customFormat="1" ht="16.5" customHeight="1">
      <c r="A567" s="36"/>
      <c r="B567" s="37"/>
      <c r="C567" s="170" t="s">
        <v>942</v>
      </c>
      <c r="D567" s="170" t="s">
        <v>128</v>
      </c>
      <c r="E567" s="171" t="s">
        <v>943</v>
      </c>
      <c r="F567" s="172" t="s">
        <v>944</v>
      </c>
      <c r="G567" s="173" t="s">
        <v>131</v>
      </c>
      <c r="H567" s="174">
        <v>1</v>
      </c>
      <c r="I567" s="175"/>
      <c r="J567" s="176">
        <f>ROUND(I567*H567,2)</f>
        <v>0</v>
      </c>
      <c r="K567" s="172" t="s">
        <v>922</v>
      </c>
      <c r="L567" s="41"/>
      <c r="M567" s="177" t="s">
        <v>19</v>
      </c>
      <c r="N567" s="178" t="s">
        <v>44</v>
      </c>
      <c r="O567" s="66"/>
      <c r="P567" s="179">
        <f>O567*H567</f>
        <v>0</v>
      </c>
      <c r="Q567" s="179">
        <v>0</v>
      </c>
      <c r="R567" s="179">
        <f>Q567*H567</f>
        <v>0</v>
      </c>
      <c r="S567" s="179">
        <v>0</v>
      </c>
      <c r="T567" s="180">
        <f>S567*H567</f>
        <v>0</v>
      </c>
      <c r="U567" s="36"/>
      <c r="V567" s="36"/>
      <c r="W567" s="36"/>
      <c r="X567" s="36"/>
      <c r="Y567" s="36"/>
      <c r="Z567" s="36"/>
      <c r="AA567" s="36"/>
      <c r="AB567" s="36"/>
      <c r="AC567" s="36"/>
      <c r="AD567" s="36"/>
      <c r="AE567" s="36"/>
      <c r="AR567" s="181" t="s">
        <v>923</v>
      </c>
      <c r="AT567" s="181" t="s">
        <v>128</v>
      </c>
      <c r="AU567" s="181" t="s">
        <v>133</v>
      </c>
      <c r="AY567" s="19" t="s">
        <v>126</v>
      </c>
      <c r="BE567" s="182">
        <f>IF(N567="základní",J567,0)</f>
        <v>0</v>
      </c>
      <c r="BF567" s="182">
        <f>IF(N567="snížená",J567,0)</f>
        <v>0</v>
      </c>
      <c r="BG567" s="182">
        <f>IF(N567="zákl. přenesená",J567,0)</f>
        <v>0</v>
      </c>
      <c r="BH567" s="182">
        <f>IF(N567="sníž. přenesená",J567,0)</f>
        <v>0</v>
      </c>
      <c r="BI567" s="182">
        <f>IF(N567="nulová",J567,0)</f>
        <v>0</v>
      </c>
      <c r="BJ567" s="19" t="s">
        <v>133</v>
      </c>
      <c r="BK567" s="182">
        <f>ROUND(I567*H567,2)</f>
        <v>0</v>
      </c>
      <c r="BL567" s="19" t="s">
        <v>923</v>
      </c>
      <c r="BM567" s="181" t="s">
        <v>945</v>
      </c>
    </row>
    <row r="568" spans="1:65" s="12" customFormat="1" ht="22.9" customHeight="1">
      <c r="B568" s="154"/>
      <c r="C568" s="155"/>
      <c r="D568" s="156" t="s">
        <v>71</v>
      </c>
      <c r="E568" s="168" t="s">
        <v>946</v>
      </c>
      <c r="F568" s="168" t="s">
        <v>947</v>
      </c>
      <c r="G568" s="155"/>
      <c r="H568" s="155"/>
      <c r="I568" s="158"/>
      <c r="J568" s="169">
        <f>BK568</f>
        <v>0</v>
      </c>
      <c r="K568" s="155"/>
      <c r="L568" s="160"/>
      <c r="M568" s="161"/>
      <c r="N568" s="162"/>
      <c r="O568" s="162"/>
      <c r="P568" s="163">
        <f>P569</f>
        <v>0</v>
      </c>
      <c r="Q568" s="162"/>
      <c r="R568" s="163">
        <f>R569</f>
        <v>0</v>
      </c>
      <c r="S568" s="162"/>
      <c r="T568" s="164">
        <f>T569</f>
        <v>0</v>
      </c>
      <c r="AR568" s="165" t="s">
        <v>155</v>
      </c>
      <c r="AT568" s="166" t="s">
        <v>71</v>
      </c>
      <c r="AU568" s="166" t="s">
        <v>77</v>
      </c>
      <c r="AY568" s="165" t="s">
        <v>126</v>
      </c>
      <c r="BK568" s="167">
        <f>BK569</f>
        <v>0</v>
      </c>
    </row>
    <row r="569" spans="1:65" s="2" customFormat="1" ht="24">
      <c r="A569" s="36"/>
      <c r="B569" s="37"/>
      <c r="C569" s="170" t="s">
        <v>948</v>
      </c>
      <c r="D569" s="170" t="s">
        <v>128</v>
      </c>
      <c r="E569" s="171" t="s">
        <v>949</v>
      </c>
      <c r="F569" s="172" t="s">
        <v>950</v>
      </c>
      <c r="G569" s="173" t="s">
        <v>131</v>
      </c>
      <c r="H569" s="174">
        <v>1</v>
      </c>
      <c r="I569" s="175"/>
      <c r="J569" s="176">
        <f>ROUND(I569*H569,2)</f>
        <v>0</v>
      </c>
      <c r="K569" s="172" t="s">
        <v>922</v>
      </c>
      <c r="L569" s="41"/>
      <c r="M569" s="242" t="s">
        <v>19</v>
      </c>
      <c r="N569" s="243" t="s">
        <v>44</v>
      </c>
      <c r="O569" s="244"/>
      <c r="P569" s="245">
        <f>O569*H569</f>
        <v>0</v>
      </c>
      <c r="Q569" s="245">
        <v>0</v>
      </c>
      <c r="R569" s="245">
        <f>Q569*H569</f>
        <v>0</v>
      </c>
      <c r="S569" s="245">
        <v>0</v>
      </c>
      <c r="T569" s="246">
        <f>S569*H569</f>
        <v>0</v>
      </c>
      <c r="U569" s="36"/>
      <c r="V569" s="36"/>
      <c r="W569" s="36"/>
      <c r="X569" s="36"/>
      <c r="Y569" s="36"/>
      <c r="Z569" s="36"/>
      <c r="AA569" s="36"/>
      <c r="AB569" s="36"/>
      <c r="AC569" s="36"/>
      <c r="AD569" s="36"/>
      <c r="AE569" s="36"/>
      <c r="AR569" s="181" t="s">
        <v>923</v>
      </c>
      <c r="AT569" s="181" t="s">
        <v>128</v>
      </c>
      <c r="AU569" s="181" t="s">
        <v>133</v>
      </c>
      <c r="AY569" s="19" t="s">
        <v>126</v>
      </c>
      <c r="BE569" s="182">
        <f>IF(N569="základní",J569,0)</f>
        <v>0</v>
      </c>
      <c r="BF569" s="182">
        <f>IF(N569="snížená",J569,0)</f>
        <v>0</v>
      </c>
      <c r="BG569" s="182">
        <f>IF(N569="zákl. přenesená",J569,0)</f>
        <v>0</v>
      </c>
      <c r="BH569" s="182">
        <f>IF(N569="sníž. přenesená",J569,0)</f>
        <v>0</v>
      </c>
      <c r="BI569" s="182">
        <f>IF(N569="nulová",J569,0)</f>
        <v>0</v>
      </c>
      <c r="BJ569" s="19" t="s">
        <v>133</v>
      </c>
      <c r="BK569" s="182">
        <f>ROUND(I569*H569,2)</f>
        <v>0</v>
      </c>
      <c r="BL569" s="19" t="s">
        <v>923</v>
      </c>
      <c r="BM569" s="181" t="s">
        <v>951</v>
      </c>
    </row>
    <row r="570" spans="1:65" s="2" customFormat="1" ht="6.95" customHeight="1">
      <c r="A570" s="36"/>
      <c r="B570" s="49"/>
      <c r="C570" s="50"/>
      <c r="D570" s="50"/>
      <c r="E570" s="50"/>
      <c r="F570" s="50"/>
      <c r="G570" s="50"/>
      <c r="H570" s="50"/>
      <c r="I570" s="50"/>
      <c r="J570" s="50"/>
      <c r="K570" s="50"/>
      <c r="L570" s="41"/>
      <c r="M570" s="36"/>
      <c r="O570" s="36"/>
      <c r="P570" s="36"/>
      <c r="Q570" s="36"/>
      <c r="R570" s="36"/>
      <c r="S570" s="36"/>
      <c r="T570" s="36"/>
      <c r="U570" s="36"/>
      <c r="V570" s="36"/>
      <c r="W570" s="36"/>
      <c r="X570" s="36"/>
      <c r="Y570" s="36"/>
      <c r="Z570" s="36"/>
      <c r="AA570" s="36"/>
      <c r="AB570" s="36"/>
      <c r="AC570" s="36"/>
      <c r="AD570" s="36"/>
      <c r="AE570" s="36"/>
    </row>
  </sheetData>
  <sheetProtection algorithmName="SHA-512" hashValue="jwMkPJX3iNTo+wl6mjaPF+SpZL6M5hosWpPRBI4nyPLKS76sGST2OfdBhMk0YsBKpYxi38WSnKQm65hMeXGqXg==" saltValue="YS3y5NF1uKrpJhcHsDuWRucSqfN4Oa59PlR5zoJQ78phl+LPnq6Xja3QTvnWc8lT22SQnA83G/E0g1CDM29FXw==" spinCount="100000" sheet="1" objects="1" scenarios="1" formatColumns="0" formatRows="0" autoFilter="0"/>
  <autoFilter ref="C99:K569"/>
  <mergeCells count="6">
    <mergeCell ref="L2:V2"/>
    <mergeCell ref="E7:H7"/>
    <mergeCell ref="E16:H16"/>
    <mergeCell ref="E25:H25"/>
    <mergeCell ref="E46:H46"/>
    <mergeCell ref="E92:H9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47" customWidth="1"/>
    <col min="2" max="2" width="1.6640625" style="247" customWidth="1"/>
    <col min="3" max="4" width="5" style="247" customWidth="1"/>
    <col min="5" max="5" width="11.6640625" style="247" customWidth="1"/>
    <col min="6" max="6" width="9.1640625" style="247" customWidth="1"/>
    <col min="7" max="7" width="5" style="247" customWidth="1"/>
    <col min="8" max="8" width="77.83203125" style="247" customWidth="1"/>
    <col min="9" max="10" width="20" style="247" customWidth="1"/>
    <col min="11" max="11" width="1.6640625" style="247" customWidth="1"/>
  </cols>
  <sheetData>
    <row r="1" spans="2:11" s="1" customFormat="1" ht="37.5" customHeight="1"/>
    <row r="2" spans="2:11" s="1" customFormat="1" ht="7.5" customHeight="1">
      <c r="B2" s="248"/>
      <c r="C2" s="249"/>
      <c r="D2" s="249"/>
      <c r="E2" s="249"/>
      <c r="F2" s="249"/>
      <c r="G2" s="249"/>
      <c r="H2" s="249"/>
      <c r="I2" s="249"/>
      <c r="J2" s="249"/>
      <c r="K2" s="250"/>
    </row>
    <row r="3" spans="2:11" s="17" customFormat="1" ht="45" customHeight="1">
      <c r="B3" s="251"/>
      <c r="C3" s="375" t="s">
        <v>952</v>
      </c>
      <c r="D3" s="375"/>
      <c r="E3" s="375"/>
      <c r="F3" s="375"/>
      <c r="G3" s="375"/>
      <c r="H3" s="375"/>
      <c r="I3" s="375"/>
      <c r="J3" s="375"/>
      <c r="K3" s="252"/>
    </row>
    <row r="4" spans="2:11" s="1" customFormat="1" ht="25.5" customHeight="1">
      <c r="B4" s="253"/>
      <c r="C4" s="380" t="s">
        <v>953</v>
      </c>
      <c r="D4" s="380"/>
      <c r="E4" s="380"/>
      <c r="F4" s="380"/>
      <c r="G4" s="380"/>
      <c r="H4" s="380"/>
      <c r="I4" s="380"/>
      <c r="J4" s="380"/>
      <c r="K4" s="254"/>
    </row>
    <row r="5" spans="2:11" s="1" customFormat="1" ht="5.25" customHeight="1">
      <c r="B5" s="253"/>
      <c r="C5" s="255"/>
      <c r="D5" s="255"/>
      <c r="E5" s="255"/>
      <c r="F5" s="255"/>
      <c r="G5" s="255"/>
      <c r="H5" s="255"/>
      <c r="I5" s="255"/>
      <c r="J5" s="255"/>
      <c r="K5" s="254"/>
    </row>
    <row r="6" spans="2:11" s="1" customFormat="1" ht="15" customHeight="1">
      <c r="B6" s="253"/>
      <c r="C6" s="379" t="s">
        <v>954</v>
      </c>
      <c r="D6" s="379"/>
      <c r="E6" s="379"/>
      <c r="F6" s="379"/>
      <c r="G6" s="379"/>
      <c r="H6" s="379"/>
      <c r="I6" s="379"/>
      <c r="J6" s="379"/>
      <c r="K6" s="254"/>
    </row>
    <row r="7" spans="2:11" s="1" customFormat="1" ht="15" customHeight="1">
      <c r="B7" s="257"/>
      <c r="C7" s="379" t="s">
        <v>955</v>
      </c>
      <c r="D7" s="379"/>
      <c r="E7" s="379"/>
      <c r="F7" s="379"/>
      <c r="G7" s="379"/>
      <c r="H7" s="379"/>
      <c r="I7" s="379"/>
      <c r="J7" s="379"/>
      <c r="K7" s="254"/>
    </row>
    <row r="8" spans="2:11" s="1" customFormat="1" ht="12.75" customHeight="1">
      <c r="B8" s="257"/>
      <c r="C8" s="256"/>
      <c r="D8" s="256"/>
      <c r="E8" s="256"/>
      <c r="F8" s="256"/>
      <c r="G8" s="256"/>
      <c r="H8" s="256"/>
      <c r="I8" s="256"/>
      <c r="J8" s="256"/>
      <c r="K8" s="254"/>
    </row>
    <row r="9" spans="2:11" s="1" customFormat="1" ht="15" customHeight="1">
      <c r="B9" s="257"/>
      <c r="C9" s="379" t="s">
        <v>956</v>
      </c>
      <c r="D9" s="379"/>
      <c r="E9" s="379"/>
      <c r="F9" s="379"/>
      <c r="G9" s="379"/>
      <c r="H9" s="379"/>
      <c r="I9" s="379"/>
      <c r="J9" s="379"/>
      <c r="K9" s="254"/>
    </row>
    <row r="10" spans="2:11" s="1" customFormat="1" ht="15" customHeight="1">
      <c r="B10" s="257"/>
      <c r="C10" s="256"/>
      <c r="D10" s="379" t="s">
        <v>957</v>
      </c>
      <c r="E10" s="379"/>
      <c r="F10" s="379"/>
      <c r="G10" s="379"/>
      <c r="H10" s="379"/>
      <c r="I10" s="379"/>
      <c r="J10" s="379"/>
      <c r="K10" s="254"/>
    </row>
    <row r="11" spans="2:11" s="1" customFormat="1" ht="15" customHeight="1">
      <c r="B11" s="257"/>
      <c r="C11" s="258"/>
      <c r="D11" s="379" t="s">
        <v>958</v>
      </c>
      <c r="E11" s="379"/>
      <c r="F11" s="379"/>
      <c r="G11" s="379"/>
      <c r="H11" s="379"/>
      <c r="I11" s="379"/>
      <c r="J11" s="379"/>
      <c r="K11" s="254"/>
    </row>
    <row r="12" spans="2:11" s="1" customFormat="1" ht="15" customHeight="1">
      <c r="B12" s="257"/>
      <c r="C12" s="258"/>
      <c r="D12" s="256"/>
      <c r="E12" s="256"/>
      <c r="F12" s="256"/>
      <c r="G12" s="256"/>
      <c r="H12" s="256"/>
      <c r="I12" s="256"/>
      <c r="J12" s="256"/>
      <c r="K12" s="254"/>
    </row>
    <row r="13" spans="2:11" s="1" customFormat="1" ht="15" customHeight="1">
      <c r="B13" s="257"/>
      <c r="C13" s="258"/>
      <c r="D13" s="259" t="s">
        <v>959</v>
      </c>
      <c r="E13" s="256"/>
      <c r="F13" s="256"/>
      <c r="G13" s="256"/>
      <c r="H13" s="256"/>
      <c r="I13" s="256"/>
      <c r="J13" s="256"/>
      <c r="K13" s="254"/>
    </row>
    <row r="14" spans="2:11" s="1" customFormat="1" ht="12.75" customHeight="1">
      <c r="B14" s="257"/>
      <c r="C14" s="258"/>
      <c r="D14" s="258"/>
      <c r="E14" s="258"/>
      <c r="F14" s="258"/>
      <c r="G14" s="258"/>
      <c r="H14" s="258"/>
      <c r="I14" s="258"/>
      <c r="J14" s="258"/>
      <c r="K14" s="254"/>
    </row>
    <row r="15" spans="2:11" s="1" customFormat="1" ht="15" customHeight="1">
      <c r="B15" s="257"/>
      <c r="C15" s="258"/>
      <c r="D15" s="379" t="s">
        <v>960</v>
      </c>
      <c r="E15" s="379"/>
      <c r="F15" s="379"/>
      <c r="G15" s="379"/>
      <c r="H15" s="379"/>
      <c r="I15" s="379"/>
      <c r="J15" s="379"/>
      <c r="K15" s="254"/>
    </row>
    <row r="16" spans="2:11" s="1" customFormat="1" ht="15" customHeight="1">
      <c r="B16" s="257"/>
      <c r="C16" s="258"/>
      <c r="D16" s="379" t="s">
        <v>961</v>
      </c>
      <c r="E16" s="379"/>
      <c r="F16" s="379"/>
      <c r="G16" s="379"/>
      <c r="H16" s="379"/>
      <c r="I16" s="379"/>
      <c r="J16" s="379"/>
      <c r="K16" s="254"/>
    </row>
    <row r="17" spans="2:11" s="1" customFormat="1" ht="15" customHeight="1">
      <c r="B17" s="257"/>
      <c r="C17" s="258"/>
      <c r="D17" s="379" t="s">
        <v>962</v>
      </c>
      <c r="E17" s="379"/>
      <c r="F17" s="379"/>
      <c r="G17" s="379"/>
      <c r="H17" s="379"/>
      <c r="I17" s="379"/>
      <c r="J17" s="379"/>
      <c r="K17" s="254"/>
    </row>
    <row r="18" spans="2:11" s="1" customFormat="1" ht="15" customHeight="1">
      <c r="B18" s="257"/>
      <c r="C18" s="258"/>
      <c r="D18" s="258"/>
      <c r="E18" s="260" t="s">
        <v>76</v>
      </c>
      <c r="F18" s="379" t="s">
        <v>963</v>
      </c>
      <c r="G18" s="379"/>
      <c r="H18" s="379"/>
      <c r="I18" s="379"/>
      <c r="J18" s="379"/>
      <c r="K18" s="254"/>
    </row>
    <row r="19" spans="2:11" s="1" customFormat="1" ht="15" customHeight="1">
      <c r="B19" s="257"/>
      <c r="C19" s="258"/>
      <c r="D19" s="258"/>
      <c r="E19" s="260" t="s">
        <v>964</v>
      </c>
      <c r="F19" s="379" t="s">
        <v>965</v>
      </c>
      <c r="G19" s="379"/>
      <c r="H19" s="379"/>
      <c r="I19" s="379"/>
      <c r="J19" s="379"/>
      <c r="K19" s="254"/>
    </row>
    <row r="20" spans="2:11" s="1" customFormat="1" ht="15" customHeight="1">
      <c r="B20" s="257"/>
      <c r="C20" s="258"/>
      <c r="D20" s="258"/>
      <c r="E20" s="260" t="s">
        <v>966</v>
      </c>
      <c r="F20" s="379" t="s">
        <v>967</v>
      </c>
      <c r="G20" s="379"/>
      <c r="H20" s="379"/>
      <c r="I20" s="379"/>
      <c r="J20" s="379"/>
      <c r="K20" s="254"/>
    </row>
    <row r="21" spans="2:11" s="1" customFormat="1" ht="15" customHeight="1">
      <c r="B21" s="257"/>
      <c r="C21" s="258"/>
      <c r="D21" s="258"/>
      <c r="E21" s="260" t="s">
        <v>968</v>
      </c>
      <c r="F21" s="379" t="s">
        <v>969</v>
      </c>
      <c r="G21" s="379"/>
      <c r="H21" s="379"/>
      <c r="I21" s="379"/>
      <c r="J21" s="379"/>
      <c r="K21" s="254"/>
    </row>
    <row r="22" spans="2:11" s="1" customFormat="1" ht="15" customHeight="1">
      <c r="B22" s="257"/>
      <c r="C22" s="258"/>
      <c r="D22" s="258"/>
      <c r="E22" s="260" t="s">
        <v>905</v>
      </c>
      <c r="F22" s="379" t="s">
        <v>906</v>
      </c>
      <c r="G22" s="379"/>
      <c r="H22" s="379"/>
      <c r="I22" s="379"/>
      <c r="J22" s="379"/>
      <c r="K22" s="254"/>
    </row>
    <row r="23" spans="2:11" s="1" customFormat="1" ht="15" customHeight="1">
      <c r="B23" s="257"/>
      <c r="C23" s="258"/>
      <c r="D23" s="258"/>
      <c r="E23" s="260" t="s">
        <v>970</v>
      </c>
      <c r="F23" s="379" t="s">
        <v>971</v>
      </c>
      <c r="G23" s="379"/>
      <c r="H23" s="379"/>
      <c r="I23" s="379"/>
      <c r="J23" s="379"/>
      <c r="K23" s="254"/>
    </row>
    <row r="24" spans="2:11" s="1" customFormat="1" ht="12.75" customHeight="1">
      <c r="B24" s="257"/>
      <c r="C24" s="258"/>
      <c r="D24" s="258"/>
      <c r="E24" s="258"/>
      <c r="F24" s="258"/>
      <c r="G24" s="258"/>
      <c r="H24" s="258"/>
      <c r="I24" s="258"/>
      <c r="J24" s="258"/>
      <c r="K24" s="254"/>
    </row>
    <row r="25" spans="2:11" s="1" customFormat="1" ht="15" customHeight="1">
      <c r="B25" s="257"/>
      <c r="C25" s="379" t="s">
        <v>972</v>
      </c>
      <c r="D25" s="379"/>
      <c r="E25" s="379"/>
      <c r="F25" s="379"/>
      <c r="G25" s="379"/>
      <c r="H25" s="379"/>
      <c r="I25" s="379"/>
      <c r="J25" s="379"/>
      <c r="K25" s="254"/>
    </row>
    <row r="26" spans="2:11" s="1" customFormat="1" ht="15" customHeight="1">
      <c r="B26" s="257"/>
      <c r="C26" s="379" t="s">
        <v>973</v>
      </c>
      <c r="D26" s="379"/>
      <c r="E26" s="379"/>
      <c r="F26" s="379"/>
      <c r="G26" s="379"/>
      <c r="H26" s="379"/>
      <c r="I26" s="379"/>
      <c r="J26" s="379"/>
      <c r="K26" s="254"/>
    </row>
    <row r="27" spans="2:11" s="1" customFormat="1" ht="15" customHeight="1">
      <c r="B27" s="257"/>
      <c r="C27" s="256"/>
      <c r="D27" s="379" t="s">
        <v>974</v>
      </c>
      <c r="E27" s="379"/>
      <c r="F27" s="379"/>
      <c r="G27" s="379"/>
      <c r="H27" s="379"/>
      <c r="I27" s="379"/>
      <c r="J27" s="379"/>
      <c r="K27" s="254"/>
    </row>
    <row r="28" spans="2:11" s="1" customFormat="1" ht="15" customHeight="1">
      <c r="B28" s="257"/>
      <c r="C28" s="258"/>
      <c r="D28" s="379" t="s">
        <v>975</v>
      </c>
      <c r="E28" s="379"/>
      <c r="F28" s="379"/>
      <c r="G28" s="379"/>
      <c r="H28" s="379"/>
      <c r="I28" s="379"/>
      <c r="J28" s="379"/>
      <c r="K28" s="254"/>
    </row>
    <row r="29" spans="2:11" s="1" customFormat="1" ht="12.75" customHeight="1">
      <c r="B29" s="257"/>
      <c r="C29" s="258"/>
      <c r="D29" s="258"/>
      <c r="E29" s="258"/>
      <c r="F29" s="258"/>
      <c r="G29" s="258"/>
      <c r="H29" s="258"/>
      <c r="I29" s="258"/>
      <c r="J29" s="258"/>
      <c r="K29" s="254"/>
    </row>
    <row r="30" spans="2:11" s="1" customFormat="1" ht="15" customHeight="1">
      <c r="B30" s="257"/>
      <c r="C30" s="258"/>
      <c r="D30" s="379" t="s">
        <v>976</v>
      </c>
      <c r="E30" s="379"/>
      <c r="F30" s="379"/>
      <c r="G30" s="379"/>
      <c r="H30" s="379"/>
      <c r="I30" s="379"/>
      <c r="J30" s="379"/>
      <c r="K30" s="254"/>
    </row>
    <row r="31" spans="2:11" s="1" customFormat="1" ht="15" customHeight="1">
      <c r="B31" s="257"/>
      <c r="C31" s="258"/>
      <c r="D31" s="379" t="s">
        <v>977</v>
      </c>
      <c r="E31" s="379"/>
      <c r="F31" s="379"/>
      <c r="G31" s="379"/>
      <c r="H31" s="379"/>
      <c r="I31" s="379"/>
      <c r="J31" s="379"/>
      <c r="K31" s="254"/>
    </row>
    <row r="32" spans="2:11" s="1" customFormat="1" ht="12.75" customHeight="1">
      <c r="B32" s="257"/>
      <c r="C32" s="258"/>
      <c r="D32" s="258"/>
      <c r="E32" s="258"/>
      <c r="F32" s="258"/>
      <c r="G32" s="258"/>
      <c r="H32" s="258"/>
      <c r="I32" s="258"/>
      <c r="J32" s="258"/>
      <c r="K32" s="254"/>
    </row>
    <row r="33" spans="2:11" s="1" customFormat="1" ht="15" customHeight="1">
      <c r="B33" s="257"/>
      <c r="C33" s="258"/>
      <c r="D33" s="379" t="s">
        <v>978</v>
      </c>
      <c r="E33" s="379"/>
      <c r="F33" s="379"/>
      <c r="G33" s="379"/>
      <c r="H33" s="379"/>
      <c r="I33" s="379"/>
      <c r="J33" s="379"/>
      <c r="K33" s="254"/>
    </row>
    <row r="34" spans="2:11" s="1" customFormat="1" ht="15" customHeight="1">
      <c r="B34" s="257"/>
      <c r="C34" s="258"/>
      <c r="D34" s="379" t="s">
        <v>979</v>
      </c>
      <c r="E34" s="379"/>
      <c r="F34" s="379"/>
      <c r="G34" s="379"/>
      <c r="H34" s="379"/>
      <c r="I34" s="379"/>
      <c r="J34" s="379"/>
      <c r="K34" s="254"/>
    </row>
    <row r="35" spans="2:11" s="1" customFormat="1" ht="15" customHeight="1">
      <c r="B35" s="257"/>
      <c r="C35" s="258"/>
      <c r="D35" s="379" t="s">
        <v>980</v>
      </c>
      <c r="E35" s="379"/>
      <c r="F35" s="379"/>
      <c r="G35" s="379"/>
      <c r="H35" s="379"/>
      <c r="I35" s="379"/>
      <c r="J35" s="379"/>
      <c r="K35" s="254"/>
    </row>
    <row r="36" spans="2:11" s="1" customFormat="1" ht="15" customHeight="1">
      <c r="B36" s="257"/>
      <c r="C36" s="258"/>
      <c r="D36" s="256"/>
      <c r="E36" s="259" t="s">
        <v>112</v>
      </c>
      <c r="F36" s="256"/>
      <c r="G36" s="379" t="s">
        <v>981</v>
      </c>
      <c r="H36" s="379"/>
      <c r="I36" s="379"/>
      <c r="J36" s="379"/>
      <c r="K36" s="254"/>
    </row>
    <row r="37" spans="2:11" s="1" customFormat="1" ht="30.75" customHeight="1">
      <c r="B37" s="257"/>
      <c r="C37" s="258"/>
      <c r="D37" s="256"/>
      <c r="E37" s="259" t="s">
        <v>982</v>
      </c>
      <c r="F37" s="256"/>
      <c r="G37" s="379" t="s">
        <v>983</v>
      </c>
      <c r="H37" s="379"/>
      <c r="I37" s="379"/>
      <c r="J37" s="379"/>
      <c r="K37" s="254"/>
    </row>
    <row r="38" spans="2:11" s="1" customFormat="1" ht="15" customHeight="1">
      <c r="B38" s="257"/>
      <c r="C38" s="258"/>
      <c r="D38" s="256"/>
      <c r="E38" s="259" t="s">
        <v>53</v>
      </c>
      <c r="F38" s="256"/>
      <c r="G38" s="379" t="s">
        <v>984</v>
      </c>
      <c r="H38" s="379"/>
      <c r="I38" s="379"/>
      <c r="J38" s="379"/>
      <c r="K38" s="254"/>
    </row>
    <row r="39" spans="2:11" s="1" customFormat="1" ht="15" customHeight="1">
      <c r="B39" s="257"/>
      <c r="C39" s="258"/>
      <c r="D39" s="256"/>
      <c r="E39" s="259" t="s">
        <v>54</v>
      </c>
      <c r="F39" s="256"/>
      <c r="G39" s="379" t="s">
        <v>985</v>
      </c>
      <c r="H39" s="379"/>
      <c r="I39" s="379"/>
      <c r="J39" s="379"/>
      <c r="K39" s="254"/>
    </row>
    <row r="40" spans="2:11" s="1" customFormat="1" ht="15" customHeight="1">
      <c r="B40" s="257"/>
      <c r="C40" s="258"/>
      <c r="D40" s="256"/>
      <c r="E40" s="259" t="s">
        <v>113</v>
      </c>
      <c r="F40" s="256"/>
      <c r="G40" s="379" t="s">
        <v>986</v>
      </c>
      <c r="H40" s="379"/>
      <c r="I40" s="379"/>
      <c r="J40" s="379"/>
      <c r="K40" s="254"/>
    </row>
    <row r="41" spans="2:11" s="1" customFormat="1" ht="15" customHeight="1">
      <c r="B41" s="257"/>
      <c r="C41" s="258"/>
      <c r="D41" s="256"/>
      <c r="E41" s="259" t="s">
        <v>114</v>
      </c>
      <c r="F41" s="256"/>
      <c r="G41" s="379" t="s">
        <v>987</v>
      </c>
      <c r="H41" s="379"/>
      <c r="I41" s="379"/>
      <c r="J41" s="379"/>
      <c r="K41" s="254"/>
    </row>
    <row r="42" spans="2:11" s="1" customFormat="1" ht="15" customHeight="1">
      <c r="B42" s="257"/>
      <c r="C42" s="258"/>
      <c r="D42" s="256"/>
      <c r="E42" s="259" t="s">
        <v>988</v>
      </c>
      <c r="F42" s="256"/>
      <c r="G42" s="379" t="s">
        <v>989</v>
      </c>
      <c r="H42" s="379"/>
      <c r="I42" s="379"/>
      <c r="J42" s="379"/>
      <c r="K42" s="254"/>
    </row>
    <row r="43" spans="2:11" s="1" customFormat="1" ht="15" customHeight="1">
      <c r="B43" s="257"/>
      <c r="C43" s="258"/>
      <c r="D43" s="256"/>
      <c r="E43" s="259"/>
      <c r="F43" s="256"/>
      <c r="G43" s="379" t="s">
        <v>990</v>
      </c>
      <c r="H43" s="379"/>
      <c r="I43" s="379"/>
      <c r="J43" s="379"/>
      <c r="K43" s="254"/>
    </row>
    <row r="44" spans="2:11" s="1" customFormat="1" ht="15" customHeight="1">
      <c r="B44" s="257"/>
      <c r="C44" s="258"/>
      <c r="D44" s="256"/>
      <c r="E44" s="259" t="s">
        <v>991</v>
      </c>
      <c r="F44" s="256"/>
      <c r="G44" s="379" t="s">
        <v>992</v>
      </c>
      <c r="H44" s="379"/>
      <c r="I44" s="379"/>
      <c r="J44" s="379"/>
      <c r="K44" s="254"/>
    </row>
    <row r="45" spans="2:11" s="1" customFormat="1" ht="15" customHeight="1">
      <c r="B45" s="257"/>
      <c r="C45" s="258"/>
      <c r="D45" s="256"/>
      <c r="E45" s="259" t="s">
        <v>116</v>
      </c>
      <c r="F45" s="256"/>
      <c r="G45" s="379" t="s">
        <v>993</v>
      </c>
      <c r="H45" s="379"/>
      <c r="I45" s="379"/>
      <c r="J45" s="379"/>
      <c r="K45" s="254"/>
    </row>
    <row r="46" spans="2:11" s="1" customFormat="1" ht="12.75" customHeight="1">
      <c r="B46" s="257"/>
      <c r="C46" s="258"/>
      <c r="D46" s="256"/>
      <c r="E46" s="256"/>
      <c r="F46" s="256"/>
      <c r="G46" s="256"/>
      <c r="H46" s="256"/>
      <c r="I46" s="256"/>
      <c r="J46" s="256"/>
      <c r="K46" s="254"/>
    </row>
    <row r="47" spans="2:11" s="1" customFormat="1" ht="15" customHeight="1">
      <c r="B47" s="257"/>
      <c r="C47" s="258"/>
      <c r="D47" s="379" t="s">
        <v>994</v>
      </c>
      <c r="E47" s="379"/>
      <c r="F47" s="379"/>
      <c r="G47" s="379"/>
      <c r="H47" s="379"/>
      <c r="I47" s="379"/>
      <c r="J47" s="379"/>
      <c r="K47" s="254"/>
    </row>
    <row r="48" spans="2:11" s="1" customFormat="1" ht="15" customHeight="1">
      <c r="B48" s="257"/>
      <c r="C48" s="258"/>
      <c r="D48" s="258"/>
      <c r="E48" s="379" t="s">
        <v>995</v>
      </c>
      <c r="F48" s="379"/>
      <c r="G48" s="379"/>
      <c r="H48" s="379"/>
      <c r="I48" s="379"/>
      <c r="J48" s="379"/>
      <c r="K48" s="254"/>
    </row>
    <row r="49" spans="2:11" s="1" customFormat="1" ht="15" customHeight="1">
      <c r="B49" s="257"/>
      <c r="C49" s="258"/>
      <c r="D49" s="258"/>
      <c r="E49" s="379" t="s">
        <v>996</v>
      </c>
      <c r="F49" s="379"/>
      <c r="G49" s="379"/>
      <c r="H49" s="379"/>
      <c r="I49" s="379"/>
      <c r="J49" s="379"/>
      <c r="K49" s="254"/>
    </row>
    <row r="50" spans="2:11" s="1" customFormat="1" ht="15" customHeight="1">
      <c r="B50" s="257"/>
      <c r="C50" s="258"/>
      <c r="D50" s="258"/>
      <c r="E50" s="379" t="s">
        <v>997</v>
      </c>
      <c r="F50" s="379"/>
      <c r="G50" s="379"/>
      <c r="H50" s="379"/>
      <c r="I50" s="379"/>
      <c r="J50" s="379"/>
      <c r="K50" s="254"/>
    </row>
    <row r="51" spans="2:11" s="1" customFormat="1" ht="15" customHeight="1">
      <c r="B51" s="257"/>
      <c r="C51" s="258"/>
      <c r="D51" s="379" t="s">
        <v>998</v>
      </c>
      <c r="E51" s="379"/>
      <c r="F51" s="379"/>
      <c r="G51" s="379"/>
      <c r="H51" s="379"/>
      <c r="I51" s="379"/>
      <c r="J51" s="379"/>
      <c r="K51" s="254"/>
    </row>
    <row r="52" spans="2:11" s="1" customFormat="1" ht="25.5" customHeight="1">
      <c r="B52" s="253"/>
      <c r="C52" s="380" t="s">
        <v>999</v>
      </c>
      <c r="D52" s="380"/>
      <c r="E52" s="380"/>
      <c r="F52" s="380"/>
      <c r="G52" s="380"/>
      <c r="H52" s="380"/>
      <c r="I52" s="380"/>
      <c r="J52" s="380"/>
      <c r="K52" s="254"/>
    </row>
    <row r="53" spans="2:11" s="1" customFormat="1" ht="5.25" customHeight="1">
      <c r="B53" s="253"/>
      <c r="C53" s="255"/>
      <c r="D53" s="255"/>
      <c r="E53" s="255"/>
      <c r="F53" s="255"/>
      <c r="G53" s="255"/>
      <c r="H53" s="255"/>
      <c r="I53" s="255"/>
      <c r="J53" s="255"/>
      <c r="K53" s="254"/>
    </row>
    <row r="54" spans="2:11" s="1" customFormat="1" ht="15" customHeight="1">
      <c r="B54" s="253"/>
      <c r="C54" s="379" t="s">
        <v>1000</v>
      </c>
      <c r="D54" s="379"/>
      <c r="E54" s="379"/>
      <c r="F54" s="379"/>
      <c r="G54" s="379"/>
      <c r="H54" s="379"/>
      <c r="I54" s="379"/>
      <c r="J54" s="379"/>
      <c r="K54" s="254"/>
    </row>
    <row r="55" spans="2:11" s="1" customFormat="1" ht="15" customHeight="1">
      <c r="B55" s="253"/>
      <c r="C55" s="379" t="s">
        <v>1001</v>
      </c>
      <c r="D55" s="379"/>
      <c r="E55" s="379"/>
      <c r="F55" s="379"/>
      <c r="G55" s="379"/>
      <c r="H55" s="379"/>
      <c r="I55" s="379"/>
      <c r="J55" s="379"/>
      <c r="K55" s="254"/>
    </row>
    <row r="56" spans="2:11" s="1" customFormat="1" ht="12.75" customHeight="1">
      <c r="B56" s="253"/>
      <c r="C56" s="256"/>
      <c r="D56" s="256"/>
      <c r="E56" s="256"/>
      <c r="F56" s="256"/>
      <c r="G56" s="256"/>
      <c r="H56" s="256"/>
      <c r="I56" s="256"/>
      <c r="J56" s="256"/>
      <c r="K56" s="254"/>
    </row>
    <row r="57" spans="2:11" s="1" customFormat="1" ht="15" customHeight="1">
      <c r="B57" s="253"/>
      <c r="C57" s="379" t="s">
        <v>1002</v>
      </c>
      <c r="D57" s="379"/>
      <c r="E57" s="379"/>
      <c r="F57" s="379"/>
      <c r="G57" s="379"/>
      <c r="H57" s="379"/>
      <c r="I57" s="379"/>
      <c r="J57" s="379"/>
      <c r="K57" s="254"/>
    </row>
    <row r="58" spans="2:11" s="1" customFormat="1" ht="15" customHeight="1">
      <c r="B58" s="253"/>
      <c r="C58" s="258"/>
      <c r="D58" s="379" t="s">
        <v>1003</v>
      </c>
      <c r="E58" s="379"/>
      <c r="F58" s="379"/>
      <c r="G58" s="379"/>
      <c r="H58" s="379"/>
      <c r="I58" s="379"/>
      <c r="J58" s="379"/>
      <c r="K58" s="254"/>
    </row>
    <row r="59" spans="2:11" s="1" customFormat="1" ht="15" customHeight="1">
      <c r="B59" s="253"/>
      <c r="C59" s="258"/>
      <c r="D59" s="379" t="s">
        <v>1004</v>
      </c>
      <c r="E59" s="379"/>
      <c r="F59" s="379"/>
      <c r="G59" s="379"/>
      <c r="H59" s="379"/>
      <c r="I59" s="379"/>
      <c r="J59" s="379"/>
      <c r="K59" s="254"/>
    </row>
    <row r="60" spans="2:11" s="1" customFormat="1" ht="15" customHeight="1">
      <c r="B60" s="253"/>
      <c r="C60" s="258"/>
      <c r="D60" s="379" t="s">
        <v>1005</v>
      </c>
      <c r="E60" s="379"/>
      <c r="F60" s="379"/>
      <c r="G60" s="379"/>
      <c r="H60" s="379"/>
      <c r="I60" s="379"/>
      <c r="J60" s="379"/>
      <c r="K60" s="254"/>
    </row>
    <row r="61" spans="2:11" s="1" customFormat="1" ht="15" customHeight="1">
      <c r="B61" s="253"/>
      <c r="C61" s="258"/>
      <c r="D61" s="379" t="s">
        <v>1006</v>
      </c>
      <c r="E61" s="379"/>
      <c r="F61" s="379"/>
      <c r="G61" s="379"/>
      <c r="H61" s="379"/>
      <c r="I61" s="379"/>
      <c r="J61" s="379"/>
      <c r="K61" s="254"/>
    </row>
    <row r="62" spans="2:11" s="1" customFormat="1" ht="15" customHeight="1">
      <c r="B62" s="253"/>
      <c r="C62" s="258"/>
      <c r="D62" s="381" t="s">
        <v>1007</v>
      </c>
      <c r="E62" s="381"/>
      <c r="F62" s="381"/>
      <c r="G62" s="381"/>
      <c r="H62" s="381"/>
      <c r="I62" s="381"/>
      <c r="J62" s="381"/>
      <c r="K62" s="254"/>
    </row>
    <row r="63" spans="2:11" s="1" customFormat="1" ht="15" customHeight="1">
      <c r="B63" s="253"/>
      <c r="C63" s="258"/>
      <c r="D63" s="379" t="s">
        <v>1008</v>
      </c>
      <c r="E63" s="379"/>
      <c r="F63" s="379"/>
      <c r="G63" s="379"/>
      <c r="H63" s="379"/>
      <c r="I63" s="379"/>
      <c r="J63" s="379"/>
      <c r="K63" s="254"/>
    </row>
    <row r="64" spans="2:11" s="1" customFormat="1" ht="12.75" customHeight="1">
      <c r="B64" s="253"/>
      <c r="C64" s="258"/>
      <c r="D64" s="258"/>
      <c r="E64" s="261"/>
      <c r="F64" s="258"/>
      <c r="G64" s="258"/>
      <c r="H64" s="258"/>
      <c r="I64" s="258"/>
      <c r="J64" s="258"/>
      <c r="K64" s="254"/>
    </row>
    <row r="65" spans="2:11" s="1" customFormat="1" ht="15" customHeight="1">
      <c r="B65" s="253"/>
      <c r="C65" s="258"/>
      <c r="D65" s="379" t="s">
        <v>1009</v>
      </c>
      <c r="E65" s="379"/>
      <c r="F65" s="379"/>
      <c r="G65" s="379"/>
      <c r="H65" s="379"/>
      <c r="I65" s="379"/>
      <c r="J65" s="379"/>
      <c r="K65" s="254"/>
    </row>
    <row r="66" spans="2:11" s="1" customFormat="1" ht="15" customHeight="1">
      <c r="B66" s="253"/>
      <c r="C66" s="258"/>
      <c r="D66" s="381" t="s">
        <v>1010</v>
      </c>
      <c r="E66" s="381"/>
      <c r="F66" s="381"/>
      <c r="G66" s="381"/>
      <c r="H66" s="381"/>
      <c r="I66" s="381"/>
      <c r="J66" s="381"/>
      <c r="K66" s="254"/>
    </row>
    <row r="67" spans="2:11" s="1" customFormat="1" ht="15" customHeight="1">
      <c r="B67" s="253"/>
      <c r="C67" s="258"/>
      <c r="D67" s="379" t="s">
        <v>1011</v>
      </c>
      <c r="E67" s="379"/>
      <c r="F67" s="379"/>
      <c r="G67" s="379"/>
      <c r="H67" s="379"/>
      <c r="I67" s="379"/>
      <c r="J67" s="379"/>
      <c r="K67" s="254"/>
    </row>
    <row r="68" spans="2:11" s="1" customFormat="1" ht="15" customHeight="1">
      <c r="B68" s="253"/>
      <c r="C68" s="258"/>
      <c r="D68" s="379" t="s">
        <v>1012</v>
      </c>
      <c r="E68" s="379"/>
      <c r="F68" s="379"/>
      <c r="G68" s="379"/>
      <c r="H68" s="379"/>
      <c r="I68" s="379"/>
      <c r="J68" s="379"/>
      <c r="K68" s="254"/>
    </row>
    <row r="69" spans="2:11" s="1" customFormat="1" ht="15" customHeight="1">
      <c r="B69" s="253"/>
      <c r="C69" s="258"/>
      <c r="D69" s="379" t="s">
        <v>1013</v>
      </c>
      <c r="E69" s="379"/>
      <c r="F69" s="379"/>
      <c r="G69" s="379"/>
      <c r="H69" s="379"/>
      <c r="I69" s="379"/>
      <c r="J69" s="379"/>
      <c r="K69" s="254"/>
    </row>
    <row r="70" spans="2:11" s="1" customFormat="1" ht="15" customHeight="1">
      <c r="B70" s="253"/>
      <c r="C70" s="258"/>
      <c r="D70" s="379" t="s">
        <v>1014</v>
      </c>
      <c r="E70" s="379"/>
      <c r="F70" s="379"/>
      <c r="G70" s="379"/>
      <c r="H70" s="379"/>
      <c r="I70" s="379"/>
      <c r="J70" s="379"/>
      <c r="K70" s="254"/>
    </row>
    <row r="71" spans="2:11" s="1" customFormat="1" ht="12.75" customHeight="1">
      <c r="B71" s="262"/>
      <c r="C71" s="263"/>
      <c r="D71" s="263"/>
      <c r="E71" s="263"/>
      <c r="F71" s="263"/>
      <c r="G71" s="263"/>
      <c r="H71" s="263"/>
      <c r="I71" s="263"/>
      <c r="J71" s="263"/>
      <c r="K71" s="264"/>
    </row>
    <row r="72" spans="2:11" s="1" customFormat="1" ht="18.75" customHeight="1">
      <c r="B72" s="265"/>
      <c r="C72" s="265"/>
      <c r="D72" s="265"/>
      <c r="E72" s="265"/>
      <c r="F72" s="265"/>
      <c r="G72" s="265"/>
      <c r="H72" s="265"/>
      <c r="I72" s="265"/>
      <c r="J72" s="265"/>
      <c r="K72" s="266"/>
    </row>
    <row r="73" spans="2:11" s="1" customFormat="1" ht="18.75" customHeight="1">
      <c r="B73" s="266"/>
      <c r="C73" s="266"/>
      <c r="D73" s="266"/>
      <c r="E73" s="266"/>
      <c r="F73" s="266"/>
      <c r="G73" s="266"/>
      <c r="H73" s="266"/>
      <c r="I73" s="266"/>
      <c r="J73" s="266"/>
      <c r="K73" s="266"/>
    </row>
    <row r="74" spans="2:11" s="1" customFormat="1" ht="7.5" customHeight="1">
      <c r="B74" s="267"/>
      <c r="C74" s="268"/>
      <c r="D74" s="268"/>
      <c r="E74" s="268"/>
      <c r="F74" s="268"/>
      <c r="G74" s="268"/>
      <c r="H74" s="268"/>
      <c r="I74" s="268"/>
      <c r="J74" s="268"/>
      <c r="K74" s="269"/>
    </row>
    <row r="75" spans="2:11" s="1" customFormat="1" ht="45" customHeight="1">
      <c r="B75" s="270"/>
      <c r="C75" s="374" t="s">
        <v>1015</v>
      </c>
      <c r="D75" s="374"/>
      <c r="E75" s="374"/>
      <c r="F75" s="374"/>
      <c r="G75" s="374"/>
      <c r="H75" s="374"/>
      <c r="I75" s="374"/>
      <c r="J75" s="374"/>
      <c r="K75" s="271"/>
    </row>
    <row r="76" spans="2:11" s="1" customFormat="1" ht="17.25" customHeight="1">
      <c r="B76" s="270"/>
      <c r="C76" s="272" t="s">
        <v>1016</v>
      </c>
      <c r="D76" s="272"/>
      <c r="E76" s="272"/>
      <c r="F76" s="272" t="s">
        <v>1017</v>
      </c>
      <c r="G76" s="273"/>
      <c r="H76" s="272" t="s">
        <v>54</v>
      </c>
      <c r="I76" s="272" t="s">
        <v>57</v>
      </c>
      <c r="J76" s="272" t="s">
        <v>1018</v>
      </c>
      <c r="K76" s="271"/>
    </row>
    <row r="77" spans="2:11" s="1" customFormat="1" ht="17.25" customHeight="1">
      <c r="B77" s="270"/>
      <c r="C77" s="274" t="s">
        <v>1019</v>
      </c>
      <c r="D77" s="274"/>
      <c r="E77" s="274"/>
      <c r="F77" s="275" t="s">
        <v>1020</v>
      </c>
      <c r="G77" s="276"/>
      <c r="H77" s="274"/>
      <c r="I77" s="274"/>
      <c r="J77" s="274" t="s">
        <v>1021</v>
      </c>
      <c r="K77" s="271"/>
    </row>
    <row r="78" spans="2:11" s="1" customFormat="1" ht="5.25" customHeight="1">
      <c r="B78" s="270"/>
      <c r="C78" s="277"/>
      <c r="D78" s="277"/>
      <c r="E78" s="277"/>
      <c r="F78" s="277"/>
      <c r="G78" s="278"/>
      <c r="H78" s="277"/>
      <c r="I78" s="277"/>
      <c r="J78" s="277"/>
      <c r="K78" s="271"/>
    </row>
    <row r="79" spans="2:11" s="1" customFormat="1" ht="15" customHeight="1">
      <c r="B79" s="270"/>
      <c r="C79" s="259" t="s">
        <v>53</v>
      </c>
      <c r="D79" s="279"/>
      <c r="E79" s="279"/>
      <c r="F79" s="280" t="s">
        <v>1022</v>
      </c>
      <c r="G79" s="281"/>
      <c r="H79" s="259" t="s">
        <v>1023</v>
      </c>
      <c r="I79" s="259" t="s">
        <v>1024</v>
      </c>
      <c r="J79" s="259">
        <v>20</v>
      </c>
      <c r="K79" s="271"/>
    </row>
    <row r="80" spans="2:11" s="1" customFormat="1" ht="15" customHeight="1">
      <c r="B80" s="270"/>
      <c r="C80" s="259" t="s">
        <v>1025</v>
      </c>
      <c r="D80" s="259"/>
      <c r="E80" s="259"/>
      <c r="F80" s="280" t="s">
        <v>1022</v>
      </c>
      <c r="G80" s="281"/>
      <c r="H80" s="259" t="s">
        <v>1026</v>
      </c>
      <c r="I80" s="259" t="s">
        <v>1024</v>
      </c>
      <c r="J80" s="259">
        <v>120</v>
      </c>
      <c r="K80" s="271"/>
    </row>
    <row r="81" spans="2:11" s="1" customFormat="1" ht="15" customHeight="1">
      <c r="B81" s="282"/>
      <c r="C81" s="259" t="s">
        <v>1027</v>
      </c>
      <c r="D81" s="259"/>
      <c r="E81" s="259"/>
      <c r="F81" s="280" t="s">
        <v>1028</v>
      </c>
      <c r="G81" s="281"/>
      <c r="H81" s="259" t="s">
        <v>1029</v>
      </c>
      <c r="I81" s="259" t="s">
        <v>1024</v>
      </c>
      <c r="J81" s="259">
        <v>50</v>
      </c>
      <c r="K81" s="271"/>
    </row>
    <row r="82" spans="2:11" s="1" customFormat="1" ht="15" customHeight="1">
      <c r="B82" s="282"/>
      <c r="C82" s="259" t="s">
        <v>1030</v>
      </c>
      <c r="D82" s="259"/>
      <c r="E82" s="259"/>
      <c r="F82" s="280" t="s">
        <v>1022</v>
      </c>
      <c r="G82" s="281"/>
      <c r="H82" s="259" t="s">
        <v>1031</v>
      </c>
      <c r="I82" s="259" t="s">
        <v>1032</v>
      </c>
      <c r="J82" s="259"/>
      <c r="K82" s="271"/>
    </row>
    <row r="83" spans="2:11" s="1" customFormat="1" ht="15" customHeight="1">
      <c r="B83" s="282"/>
      <c r="C83" s="283" t="s">
        <v>1033</v>
      </c>
      <c r="D83" s="283"/>
      <c r="E83" s="283"/>
      <c r="F83" s="284" t="s">
        <v>1028</v>
      </c>
      <c r="G83" s="283"/>
      <c r="H83" s="283" t="s">
        <v>1034</v>
      </c>
      <c r="I83" s="283" t="s">
        <v>1024</v>
      </c>
      <c r="J83" s="283">
        <v>15</v>
      </c>
      <c r="K83" s="271"/>
    </row>
    <row r="84" spans="2:11" s="1" customFormat="1" ht="15" customHeight="1">
      <c r="B84" s="282"/>
      <c r="C84" s="283" t="s">
        <v>1035</v>
      </c>
      <c r="D84" s="283"/>
      <c r="E84" s="283"/>
      <c r="F84" s="284" t="s">
        <v>1028</v>
      </c>
      <c r="G84" s="283"/>
      <c r="H84" s="283" t="s">
        <v>1036</v>
      </c>
      <c r="I84" s="283" t="s">
        <v>1024</v>
      </c>
      <c r="J84" s="283">
        <v>15</v>
      </c>
      <c r="K84" s="271"/>
    </row>
    <row r="85" spans="2:11" s="1" customFormat="1" ht="15" customHeight="1">
      <c r="B85" s="282"/>
      <c r="C85" s="283" t="s">
        <v>1037</v>
      </c>
      <c r="D85" s="283"/>
      <c r="E85" s="283"/>
      <c r="F85" s="284" t="s">
        <v>1028</v>
      </c>
      <c r="G85" s="283"/>
      <c r="H85" s="283" t="s">
        <v>1038</v>
      </c>
      <c r="I85" s="283" t="s">
        <v>1024</v>
      </c>
      <c r="J85" s="283">
        <v>20</v>
      </c>
      <c r="K85" s="271"/>
    </row>
    <row r="86" spans="2:11" s="1" customFormat="1" ht="15" customHeight="1">
      <c r="B86" s="282"/>
      <c r="C86" s="283" t="s">
        <v>1039</v>
      </c>
      <c r="D86" s="283"/>
      <c r="E86" s="283"/>
      <c r="F86" s="284" t="s">
        <v>1028</v>
      </c>
      <c r="G86" s="283"/>
      <c r="H86" s="283" t="s">
        <v>1040</v>
      </c>
      <c r="I86" s="283" t="s">
        <v>1024</v>
      </c>
      <c r="J86" s="283">
        <v>20</v>
      </c>
      <c r="K86" s="271"/>
    </row>
    <row r="87" spans="2:11" s="1" customFormat="1" ht="15" customHeight="1">
      <c r="B87" s="282"/>
      <c r="C87" s="259" t="s">
        <v>1041</v>
      </c>
      <c r="D87" s="259"/>
      <c r="E87" s="259"/>
      <c r="F87" s="280" t="s">
        <v>1028</v>
      </c>
      <c r="G87" s="281"/>
      <c r="H87" s="259" t="s">
        <v>1042</v>
      </c>
      <c r="I87" s="259" t="s">
        <v>1024</v>
      </c>
      <c r="J87" s="259">
        <v>50</v>
      </c>
      <c r="K87" s="271"/>
    </row>
    <row r="88" spans="2:11" s="1" customFormat="1" ht="15" customHeight="1">
      <c r="B88" s="282"/>
      <c r="C88" s="259" t="s">
        <v>1043</v>
      </c>
      <c r="D88" s="259"/>
      <c r="E88" s="259"/>
      <c r="F88" s="280" t="s">
        <v>1028</v>
      </c>
      <c r="G88" s="281"/>
      <c r="H88" s="259" t="s">
        <v>1044</v>
      </c>
      <c r="I88" s="259" t="s">
        <v>1024</v>
      </c>
      <c r="J88" s="259">
        <v>20</v>
      </c>
      <c r="K88" s="271"/>
    </row>
    <row r="89" spans="2:11" s="1" customFormat="1" ht="15" customHeight="1">
      <c r="B89" s="282"/>
      <c r="C89" s="259" t="s">
        <v>1045</v>
      </c>
      <c r="D89" s="259"/>
      <c r="E89" s="259"/>
      <c r="F89" s="280" t="s">
        <v>1028</v>
      </c>
      <c r="G89" s="281"/>
      <c r="H89" s="259" t="s">
        <v>1046</v>
      </c>
      <c r="I89" s="259" t="s">
        <v>1024</v>
      </c>
      <c r="J89" s="259">
        <v>20</v>
      </c>
      <c r="K89" s="271"/>
    </row>
    <row r="90" spans="2:11" s="1" customFormat="1" ht="15" customHeight="1">
      <c r="B90" s="282"/>
      <c r="C90" s="259" t="s">
        <v>1047</v>
      </c>
      <c r="D90" s="259"/>
      <c r="E90" s="259"/>
      <c r="F90" s="280" t="s">
        <v>1028</v>
      </c>
      <c r="G90" s="281"/>
      <c r="H90" s="259" t="s">
        <v>1048</v>
      </c>
      <c r="I90" s="259" t="s">
        <v>1024</v>
      </c>
      <c r="J90" s="259">
        <v>50</v>
      </c>
      <c r="K90" s="271"/>
    </row>
    <row r="91" spans="2:11" s="1" customFormat="1" ht="15" customHeight="1">
      <c r="B91" s="282"/>
      <c r="C91" s="259" t="s">
        <v>1049</v>
      </c>
      <c r="D91" s="259"/>
      <c r="E91" s="259"/>
      <c r="F91" s="280" t="s">
        <v>1028</v>
      </c>
      <c r="G91" s="281"/>
      <c r="H91" s="259" t="s">
        <v>1049</v>
      </c>
      <c r="I91" s="259" t="s">
        <v>1024</v>
      </c>
      <c r="J91" s="259">
        <v>50</v>
      </c>
      <c r="K91" s="271"/>
    </row>
    <row r="92" spans="2:11" s="1" customFormat="1" ht="15" customHeight="1">
      <c r="B92" s="282"/>
      <c r="C92" s="259" t="s">
        <v>1050</v>
      </c>
      <c r="D92" s="259"/>
      <c r="E92" s="259"/>
      <c r="F92" s="280" t="s">
        <v>1028</v>
      </c>
      <c r="G92" s="281"/>
      <c r="H92" s="259" t="s">
        <v>1051</v>
      </c>
      <c r="I92" s="259" t="s">
        <v>1024</v>
      </c>
      <c r="J92" s="259">
        <v>255</v>
      </c>
      <c r="K92" s="271"/>
    </row>
    <row r="93" spans="2:11" s="1" customFormat="1" ht="15" customHeight="1">
      <c r="B93" s="282"/>
      <c r="C93" s="259" t="s">
        <v>1052</v>
      </c>
      <c r="D93" s="259"/>
      <c r="E93" s="259"/>
      <c r="F93" s="280" t="s">
        <v>1022</v>
      </c>
      <c r="G93" s="281"/>
      <c r="H93" s="259" t="s">
        <v>1053</v>
      </c>
      <c r="I93" s="259" t="s">
        <v>1054</v>
      </c>
      <c r="J93" s="259"/>
      <c r="K93" s="271"/>
    </row>
    <row r="94" spans="2:11" s="1" customFormat="1" ht="15" customHeight="1">
      <c r="B94" s="282"/>
      <c r="C94" s="259" t="s">
        <v>1055</v>
      </c>
      <c r="D94" s="259"/>
      <c r="E94" s="259"/>
      <c r="F94" s="280" t="s">
        <v>1022</v>
      </c>
      <c r="G94" s="281"/>
      <c r="H94" s="259" t="s">
        <v>1056</v>
      </c>
      <c r="I94" s="259" t="s">
        <v>1057</v>
      </c>
      <c r="J94" s="259"/>
      <c r="K94" s="271"/>
    </row>
    <row r="95" spans="2:11" s="1" customFormat="1" ht="15" customHeight="1">
      <c r="B95" s="282"/>
      <c r="C95" s="259" t="s">
        <v>1058</v>
      </c>
      <c r="D95" s="259"/>
      <c r="E95" s="259"/>
      <c r="F95" s="280" t="s">
        <v>1022</v>
      </c>
      <c r="G95" s="281"/>
      <c r="H95" s="259" t="s">
        <v>1058</v>
      </c>
      <c r="I95" s="259" t="s">
        <v>1057</v>
      </c>
      <c r="J95" s="259"/>
      <c r="K95" s="271"/>
    </row>
    <row r="96" spans="2:11" s="1" customFormat="1" ht="15" customHeight="1">
      <c r="B96" s="282"/>
      <c r="C96" s="259" t="s">
        <v>38</v>
      </c>
      <c r="D96" s="259"/>
      <c r="E96" s="259"/>
      <c r="F96" s="280" t="s">
        <v>1022</v>
      </c>
      <c r="G96" s="281"/>
      <c r="H96" s="259" t="s">
        <v>1059</v>
      </c>
      <c r="I96" s="259" t="s">
        <v>1057</v>
      </c>
      <c r="J96" s="259"/>
      <c r="K96" s="271"/>
    </row>
    <row r="97" spans="2:11" s="1" customFormat="1" ht="15" customHeight="1">
      <c r="B97" s="282"/>
      <c r="C97" s="259" t="s">
        <v>48</v>
      </c>
      <c r="D97" s="259"/>
      <c r="E97" s="259"/>
      <c r="F97" s="280" t="s">
        <v>1022</v>
      </c>
      <c r="G97" s="281"/>
      <c r="H97" s="259" t="s">
        <v>1060</v>
      </c>
      <c r="I97" s="259" t="s">
        <v>1057</v>
      </c>
      <c r="J97" s="259"/>
      <c r="K97" s="271"/>
    </row>
    <row r="98" spans="2:11" s="1" customFormat="1" ht="15" customHeight="1">
      <c r="B98" s="285"/>
      <c r="C98" s="286"/>
      <c r="D98" s="286"/>
      <c r="E98" s="286"/>
      <c r="F98" s="286"/>
      <c r="G98" s="286"/>
      <c r="H98" s="286"/>
      <c r="I98" s="286"/>
      <c r="J98" s="286"/>
      <c r="K98" s="287"/>
    </row>
    <row r="99" spans="2:11" s="1" customFormat="1" ht="18.75" customHeight="1">
      <c r="B99" s="288"/>
      <c r="C99" s="289"/>
      <c r="D99" s="289"/>
      <c r="E99" s="289"/>
      <c r="F99" s="289"/>
      <c r="G99" s="289"/>
      <c r="H99" s="289"/>
      <c r="I99" s="289"/>
      <c r="J99" s="289"/>
      <c r="K99" s="288"/>
    </row>
    <row r="100" spans="2:11" s="1" customFormat="1" ht="18.75" customHeight="1">
      <c r="B100" s="266"/>
      <c r="C100" s="266"/>
      <c r="D100" s="266"/>
      <c r="E100" s="266"/>
      <c r="F100" s="266"/>
      <c r="G100" s="266"/>
      <c r="H100" s="266"/>
      <c r="I100" s="266"/>
      <c r="J100" s="266"/>
      <c r="K100" s="266"/>
    </row>
    <row r="101" spans="2:11" s="1" customFormat="1" ht="7.5" customHeight="1">
      <c r="B101" s="267"/>
      <c r="C101" s="268"/>
      <c r="D101" s="268"/>
      <c r="E101" s="268"/>
      <c r="F101" s="268"/>
      <c r="G101" s="268"/>
      <c r="H101" s="268"/>
      <c r="I101" s="268"/>
      <c r="J101" s="268"/>
      <c r="K101" s="269"/>
    </row>
    <row r="102" spans="2:11" s="1" customFormat="1" ht="45" customHeight="1">
      <c r="B102" s="270"/>
      <c r="C102" s="374" t="s">
        <v>1061</v>
      </c>
      <c r="D102" s="374"/>
      <c r="E102" s="374"/>
      <c r="F102" s="374"/>
      <c r="G102" s="374"/>
      <c r="H102" s="374"/>
      <c r="I102" s="374"/>
      <c r="J102" s="374"/>
      <c r="K102" s="271"/>
    </row>
    <row r="103" spans="2:11" s="1" customFormat="1" ht="17.25" customHeight="1">
      <c r="B103" s="270"/>
      <c r="C103" s="272" t="s">
        <v>1016</v>
      </c>
      <c r="D103" s="272"/>
      <c r="E103" s="272"/>
      <c r="F103" s="272" t="s">
        <v>1017</v>
      </c>
      <c r="G103" s="273"/>
      <c r="H103" s="272" t="s">
        <v>54</v>
      </c>
      <c r="I103" s="272" t="s">
        <v>57</v>
      </c>
      <c r="J103" s="272" t="s">
        <v>1018</v>
      </c>
      <c r="K103" s="271"/>
    </row>
    <row r="104" spans="2:11" s="1" customFormat="1" ht="17.25" customHeight="1">
      <c r="B104" s="270"/>
      <c r="C104" s="274" t="s">
        <v>1019</v>
      </c>
      <c r="D104" s="274"/>
      <c r="E104" s="274"/>
      <c r="F104" s="275" t="s">
        <v>1020</v>
      </c>
      <c r="G104" s="276"/>
      <c r="H104" s="274"/>
      <c r="I104" s="274"/>
      <c r="J104" s="274" t="s">
        <v>1021</v>
      </c>
      <c r="K104" s="271"/>
    </row>
    <row r="105" spans="2:11" s="1" customFormat="1" ht="5.25" customHeight="1">
      <c r="B105" s="270"/>
      <c r="C105" s="272"/>
      <c r="D105" s="272"/>
      <c r="E105" s="272"/>
      <c r="F105" s="272"/>
      <c r="G105" s="290"/>
      <c r="H105" s="272"/>
      <c r="I105" s="272"/>
      <c r="J105" s="272"/>
      <c r="K105" s="271"/>
    </row>
    <row r="106" spans="2:11" s="1" customFormat="1" ht="15" customHeight="1">
      <c r="B106" s="270"/>
      <c r="C106" s="259" t="s">
        <v>53</v>
      </c>
      <c r="D106" s="279"/>
      <c r="E106" s="279"/>
      <c r="F106" s="280" t="s">
        <v>1022</v>
      </c>
      <c r="G106" s="259"/>
      <c r="H106" s="259" t="s">
        <v>1062</v>
      </c>
      <c r="I106" s="259" t="s">
        <v>1024</v>
      </c>
      <c r="J106" s="259">
        <v>20</v>
      </c>
      <c r="K106" s="271"/>
    </row>
    <row r="107" spans="2:11" s="1" customFormat="1" ht="15" customHeight="1">
      <c r="B107" s="270"/>
      <c r="C107" s="259" t="s">
        <v>1025</v>
      </c>
      <c r="D107" s="259"/>
      <c r="E107" s="259"/>
      <c r="F107" s="280" t="s">
        <v>1022</v>
      </c>
      <c r="G107" s="259"/>
      <c r="H107" s="259" t="s">
        <v>1062</v>
      </c>
      <c r="I107" s="259" t="s">
        <v>1024</v>
      </c>
      <c r="J107" s="259">
        <v>120</v>
      </c>
      <c r="K107" s="271"/>
    </row>
    <row r="108" spans="2:11" s="1" customFormat="1" ht="15" customHeight="1">
      <c r="B108" s="282"/>
      <c r="C108" s="259" t="s">
        <v>1027</v>
      </c>
      <c r="D108" s="259"/>
      <c r="E108" s="259"/>
      <c r="F108" s="280" t="s">
        <v>1028</v>
      </c>
      <c r="G108" s="259"/>
      <c r="H108" s="259" t="s">
        <v>1062</v>
      </c>
      <c r="I108" s="259" t="s">
        <v>1024</v>
      </c>
      <c r="J108" s="259">
        <v>50</v>
      </c>
      <c r="K108" s="271"/>
    </row>
    <row r="109" spans="2:11" s="1" customFormat="1" ht="15" customHeight="1">
      <c r="B109" s="282"/>
      <c r="C109" s="259" t="s">
        <v>1030</v>
      </c>
      <c r="D109" s="259"/>
      <c r="E109" s="259"/>
      <c r="F109" s="280" t="s">
        <v>1022</v>
      </c>
      <c r="G109" s="259"/>
      <c r="H109" s="259" t="s">
        <v>1062</v>
      </c>
      <c r="I109" s="259" t="s">
        <v>1032</v>
      </c>
      <c r="J109" s="259"/>
      <c r="K109" s="271"/>
    </row>
    <row r="110" spans="2:11" s="1" customFormat="1" ht="15" customHeight="1">
      <c r="B110" s="282"/>
      <c r="C110" s="259" t="s">
        <v>1041</v>
      </c>
      <c r="D110" s="259"/>
      <c r="E110" s="259"/>
      <c r="F110" s="280" t="s">
        <v>1028</v>
      </c>
      <c r="G110" s="259"/>
      <c r="H110" s="259" t="s">
        <v>1062</v>
      </c>
      <c r="I110" s="259" t="s">
        <v>1024</v>
      </c>
      <c r="J110" s="259">
        <v>50</v>
      </c>
      <c r="K110" s="271"/>
    </row>
    <row r="111" spans="2:11" s="1" customFormat="1" ht="15" customHeight="1">
      <c r="B111" s="282"/>
      <c r="C111" s="259" t="s">
        <v>1049</v>
      </c>
      <c r="D111" s="259"/>
      <c r="E111" s="259"/>
      <c r="F111" s="280" t="s">
        <v>1028</v>
      </c>
      <c r="G111" s="259"/>
      <c r="H111" s="259" t="s">
        <v>1062</v>
      </c>
      <c r="I111" s="259" t="s">
        <v>1024</v>
      </c>
      <c r="J111" s="259">
        <v>50</v>
      </c>
      <c r="K111" s="271"/>
    </row>
    <row r="112" spans="2:11" s="1" customFormat="1" ht="15" customHeight="1">
      <c r="B112" s="282"/>
      <c r="C112" s="259" t="s">
        <v>1047</v>
      </c>
      <c r="D112" s="259"/>
      <c r="E112" s="259"/>
      <c r="F112" s="280" t="s">
        <v>1028</v>
      </c>
      <c r="G112" s="259"/>
      <c r="H112" s="259" t="s">
        <v>1062</v>
      </c>
      <c r="I112" s="259" t="s">
        <v>1024</v>
      </c>
      <c r="J112" s="259">
        <v>50</v>
      </c>
      <c r="K112" s="271"/>
    </row>
    <row r="113" spans="2:11" s="1" customFormat="1" ht="15" customHeight="1">
      <c r="B113" s="282"/>
      <c r="C113" s="259" t="s">
        <v>53</v>
      </c>
      <c r="D113" s="259"/>
      <c r="E113" s="259"/>
      <c r="F113" s="280" t="s">
        <v>1022</v>
      </c>
      <c r="G113" s="259"/>
      <c r="H113" s="259" t="s">
        <v>1063</v>
      </c>
      <c r="I113" s="259" t="s">
        <v>1024</v>
      </c>
      <c r="J113" s="259">
        <v>20</v>
      </c>
      <c r="K113" s="271"/>
    </row>
    <row r="114" spans="2:11" s="1" customFormat="1" ht="15" customHeight="1">
      <c r="B114" s="282"/>
      <c r="C114" s="259" t="s">
        <v>1064</v>
      </c>
      <c r="D114" s="259"/>
      <c r="E114" s="259"/>
      <c r="F114" s="280" t="s">
        <v>1022</v>
      </c>
      <c r="G114" s="259"/>
      <c r="H114" s="259" t="s">
        <v>1065</v>
      </c>
      <c r="I114" s="259" t="s">
        <v>1024</v>
      </c>
      <c r="J114" s="259">
        <v>120</v>
      </c>
      <c r="K114" s="271"/>
    </row>
    <row r="115" spans="2:11" s="1" customFormat="1" ht="15" customHeight="1">
      <c r="B115" s="282"/>
      <c r="C115" s="259" t="s">
        <v>38</v>
      </c>
      <c r="D115" s="259"/>
      <c r="E115" s="259"/>
      <c r="F115" s="280" t="s">
        <v>1022</v>
      </c>
      <c r="G115" s="259"/>
      <c r="H115" s="259" t="s">
        <v>1066</v>
      </c>
      <c r="I115" s="259" t="s">
        <v>1057</v>
      </c>
      <c r="J115" s="259"/>
      <c r="K115" s="271"/>
    </row>
    <row r="116" spans="2:11" s="1" customFormat="1" ht="15" customHeight="1">
      <c r="B116" s="282"/>
      <c r="C116" s="259" t="s">
        <v>48</v>
      </c>
      <c r="D116" s="259"/>
      <c r="E116" s="259"/>
      <c r="F116" s="280" t="s">
        <v>1022</v>
      </c>
      <c r="G116" s="259"/>
      <c r="H116" s="259" t="s">
        <v>1067</v>
      </c>
      <c r="I116" s="259" t="s">
        <v>1057</v>
      </c>
      <c r="J116" s="259"/>
      <c r="K116" s="271"/>
    </row>
    <row r="117" spans="2:11" s="1" customFormat="1" ht="15" customHeight="1">
      <c r="B117" s="282"/>
      <c r="C117" s="259" t="s">
        <v>57</v>
      </c>
      <c r="D117" s="259"/>
      <c r="E117" s="259"/>
      <c r="F117" s="280" t="s">
        <v>1022</v>
      </c>
      <c r="G117" s="259"/>
      <c r="H117" s="259" t="s">
        <v>1068</v>
      </c>
      <c r="I117" s="259" t="s">
        <v>1069</v>
      </c>
      <c r="J117" s="259"/>
      <c r="K117" s="271"/>
    </row>
    <row r="118" spans="2:11" s="1" customFormat="1" ht="15" customHeight="1">
      <c r="B118" s="285"/>
      <c r="C118" s="291"/>
      <c r="D118" s="291"/>
      <c r="E118" s="291"/>
      <c r="F118" s="291"/>
      <c r="G118" s="291"/>
      <c r="H118" s="291"/>
      <c r="I118" s="291"/>
      <c r="J118" s="291"/>
      <c r="K118" s="287"/>
    </row>
    <row r="119" spans="2:11" s="1" customFormat="1" ht="18.75" customHeight="1">
      <c r="B119" s="292"/>
      <c r="C119" s="293"/>
      <c r="D119" s="293"/>
      <c r="E119" s="293"/>
      <c r="F119" s="294"/>
      <c r="G119" s="293"/>
      <c r="H119" s="293"/>
      <c r="I119" s="293"/>
      <c r="J119" s="293"/>
      <c r="K119" s="292"/>
    </row>
    <row r="120" spans="2:11" s="1" customFormat="1" ht="18.75" customHeight="1">
      <c r="B120" s="266"/>
      <c r="C120" s="266"/>
      <c r="D120" s="266"/>
      <c r="E120" s="266"/>
      <c r="F120" s="266"/>
      <c r="G120" s="266"/>
      <c r="H120" s="266"/>
      <c r="I120" s="266"/>
      <c r="J120" s="266"/>
      <c r="K120" s="266"/>
    </row>
    <row r="121" spans="2:11" s="1" customFormat="1" ht="7.5" customHeight="1">
      <c r="B121" s="295"/>
      <c r="C121" s="296"/>
      <c r="D121" s="296"/>
      <c r="E121" s="296"/>
      <c r="F121" s="296"/>
      <c r="G121" s="296"/>
      <c r="H121" s="296"/>
      <c r="I121" s="296"/>
      <c r="J121" s="296"/>
      <c r="K121" s="297"/>
    </row>
    <row r="122" spans="2:11" s="1" customFormat="1" ht="45" customHeight="1">
      <c r="B122" s="298"/>
      <c r="C122" s="375" t="s">
        <v>1070</v>
      </c>
      <c r="D122" s="375"/>
      <c r="E122" s="375"/>
      <c r="F122" s="375"/>
      <c r="G122" s="375"/>
      <c r="H122" s="375"/>
      <c r="I122" s="375"/>
      <c r="J122" s="375"/>
      <c r="K122" s="299"/>
    </row>
    <row r="123" spans="2:11" s="1" customFormat="1" ht="17.25" customHeight="1">
      <c r="B123" s="300"/>
      <c r="C123" s="272" t="s">
        <v>1016</v>
      </c>
      <c r="D123" s="272"/>
      <c r="E123" s="272"/>
      <c r="F123" s="272" t="s">
        <v>1017</v>
      </c>
      <c r="G123" s="273"/>
      <c r="H123" s="272" t="s">
        <v>54</v>
      </c>
      <c r="I123" s="272" t="s">
        <v>57</v>
      </c>
      <c r="J123" s="272" t="s">
        <v>1018</v>
      </c>
      <c r="K123" s="301"/>
    </row>
    <row r="124" spans="2:11" s="1" customFormat="1" ht="17.25" customHeight="1">
      <c r="B124" s="300"/>
      <c r="C124" s="274" t="s">
        <v>1019</v>
      </c>
      <c r="D124" s="274"/>
      <c r="E124" s="274"/>
      <c r="F124" s="275" t="s">
        <v>1020</v>
      </c>
      <c r="G124" s="276"/>
      <c r="H124" s="274"/>
      <c r="I124" s="274"/>
      <c r="J124" s="274" t="s">
        <v>1021</v>
      </c>
      <c r="K124" s="301"/>
    </row>
    <row r="125" spans="2:11" s="1" customFormat="1" ht="5.25" customHeight="1">
      <c r="B125" s="302"/>
      <c r="C125" s="277"/>
      <c r="D125" s="277"/>
      <c r="E125" s="277"/>
      <c r="F125" s="277"/>
      <c r="G125" s="303"/>
      <c r="H125" s="277"/>
      <c r="I125" s="277"/>
      <c r="J125" s="277"/>
      <c r="K125" s="304"/>
    </row>
    <row r="126" spans="2:11" s="1" customFormat="1" ht="15" customHeight="1">
      <c r="B126" s="302"/>
      <c r="C126" s="259" t="s">
        <v>1025</v>
      </c>
      <c r="D126" s="279"/>
      <c r="E126" s="279"/>
      <c r="F126" s="280" t="s">
        <v>1022</v>
      </c>
      <c r="G126" s="259"/>
      <c r="H126" s="259" t="s">
        <v>1062</v>
      </c>
      <c r="I126" s="259" t="s">
        <v>1024</v>
      </c>
      <c r="J126" s="259">
        <v>120</v>
      </c>
      <c r="K126" s="305"/>
    </row>
    <row r="127" spans="2:11" s="1" customFormat="1" ht="15" customHeight="1">
      <c r="B127" s="302"/>
      <c r="C127" s="259" t="s">
        <v>1071</v>
      </c>
      <c r="D127" s="259"/>
      <c r="E127" s="259"/>
      <c r="F127" s="280" t="s">
        <v>1022</v>
      </c>
      <c r="G127" s="259"/>
      <c r="H127" s="259" t="s">
        <v>1072</v>
      </c>
      <c r="I127" s="259" t="s">
        <v>1024</v>
      </c>
      <c r="J127" s="259" t="s">
        <v>1073</v>
      </c>
      <c r="K127" s="305"/>
    </row>
    <row r="128" spans="2:11" s="1" customFormat="1" ht="15" customHeight="1">
      <c r="B128" s="302"/>
      <c r="C128" s="259" t="s">
        <v>970</v>
      </c>
      <c r="D128" s="259"/>
      <c r="E128" s="259"/>
      <c r="F128" s="280" t="s">
        <v>1022</v>
      </c>
      <c r="G128" s="259"/>
      <c r="H128" s="259" t="s">
        <v>1074</v>
      </c>
      <c r="I128" s="259" t="s">
        <v>1024</v>
      </c>
      <c r="J128" s="259" t="s">
        <v>1073</v>
      </c>
      <c r="K128" s="305"/>
    </row>
    <row r="129" spans="2:11" s="1" customFormat="1" ht="15" customHeight="1">
      <c r="B129" s="302"/>
      <c r="C129" s="259" t="s">
        <v>1033</v>
      </c>
      <c r="D129" s="259"/>
      <c r="E129" s="259"/>
      <c r="F129" s="280" t="s">
        <v>1028</v>
      </c>
      <c r="G129" s="259"/>
      <c r="H129" s="259" t="s">
        <v>1034</v>
      </c>
      <c r="I129" s="259" t="s">
        <v>1024</v>
      </c>
      <c r="J129" s="259">
        <v>15</v>
      </c>
      <c r="K129" s="305"/>
    </row>
    <row r="130" spans="2:11" s="1" customFormat="1" ht="15" customHeight="1">
      <c r="B130" s="302"/>
      <c r="C130" s="283" t="s">
        <v>1035</v>
      </c>
      <c r="D130" s="283"/>
      <c r="E130" s="283"/>
      <c r="F130" s="284" t="s">
        <v>1028</v>
      </c>
      <c r="G130" s="283"/>
      <c r="H130" s="283" t="s">
        <v>1036</v>
      </c>
      <c r="I130" s="283" t="s">
        <v>1024</v>
      </c>
      <c r="J130" s="283">
        <v>15</v>
      </c>
      <c r="K130" s="305"/>
    </row>
    <row r="131" spans="2:11" s="1" customFormat="1" ht="15" customHeight="1">
      <c r="B131" s="302"/>
      <c r="C131" s="283" t="s">
        <v>1037</v>
      </c>
      <c r="D131" s="283"/>
      <c r="E131" s="283"/>
      <c r="F131" s="284" t="s">
        <v>1028</v>
      </c>
      <c r="G131" s="283"/>
      <c r="H131" s="283" t="s">
        <v>1038</v>
      </c>
      <c r="I131" s="283" t="s">
        <v>1024</v>
      </c>
      <c r="J131" s="283">
        <v>20</v>
      </c>
      <c r="K131" s="305"/>
    </row>
    <row r="132" spans="2:11" s="1" customFormat="1" ht="15" customHeight="1">
      <c r="B132" s="302"/>
      <c r="C132" s="283" t="s">
        <v>1039</v>
      </c>
      <c r="D132" s="283"/>
      <c r="E132" s="283"/>
      <c r="F132" s="284" t="s">
        <v>1028</v>
      </c>
      <c r="G132" s="283"/>
      <c r="H132" s="283" t="s">
        <v>1040</v>
      </c>
      <c r="I132" s="283" t="s">
        <v>1024</v>
      </c>
      <c r="J132" s="283">
        <v>20</v>
      </c>
      <c r="K132" s="305"/>
    </row>
    <row r="133" spans="2:11" s="1" customFormat="1" ht="15" customHeight="1">
      <c r="B133" s="302"/>
      <c r="C133" s="259" t="s">
        <v>1027</v>
      </c>
      <c r="D133" s="259"/>
      <c r="E133" s="259"/>
      <c r="F133" s="280" t="s">
        <v>1028</v>
      </c>
      <c r="G133" s="259"/>
      <c r="H133" s="259" t="s">
        <v>1062</v>
      </c>
      <c r="I133" s="259" t="s">
        <v>1024</v>
      </c>
      <c r="J133" s="259">
        <v>50</v>
      </c>
      <c r="K133" s="305"/>
    </row>
    <row r="134" spans="2:11" s="1" customFormat="1" ht="15" customHeight="1">
      <c r="B134" s="302"/>
      <c r="C134" s="259" t="s">
        <v>1041</v>
      </c>
      <c r="D134" s="259"/>
      <c r="E134" s="259"/>
      <c r="F134" s="280" t="s">
        <v>1028</v>
      </c>
      <c r="G134" s="259"/>
      <c r="H134" s="259" t="s">
        <v>1062</v>
      </c>
      <c r="I134" s="259" t="s">
        <v>1024</v>
      </c>
      <c r="J134" s="259">
        <v>50</v>
      </c>
      <c r="K134" s="305"/>
    </row>
    <row r="135" spans="2:11" s="1" customFormat="1" ht="15" customHeight="1">
      <c r="B135" s="302"/>
      <c r="C135" s="259" t="s">
        <v>1047</v>
      </c>
      <c r="D135" s="259"/>
      <c r="E135" s="259"/>
      <c r="F135" s="280" t="s">
        <v>1028</v>
      </c>
      <c r="G135" s="259"/>
      <c r="H135" s="259" t="s">
        <v>1062</v>
      </c>
      <c r="I135" s="259" t="s">
        <v>1024</v>
      </c>
      <c r="J135" s="259">
        <v>50</v>
      </c>
      <c r="K135" s="305"/>
    </row>
    <row r="136" spans="2:11" s="1" customFormat="1" ht="15" customHeight="1">
      <c r="B136" s="302"/>
      <c r="C136" s="259" t="s">
        <v>1049</v>
      </c>
      <c r="D136" s="259"/>
      <c r="E136" s="259"/>
      <c r="F136" s="280" t="s">
        <v>1028</v>
      </c>
      <c r="G136" s="259"/>
      <c r="H136" s="259" t="s">
        <v>1062</v>
      </c>
      <c r="I136" s="259" t="s">
        <v>1024</v>
      </c>
      <c r="J136" s="259">
        <v>50</v>
      </c>
      <c r="K136" s="305"/>
    </row>
    <row r="137" spans="2:11" s="1" customFormat="1" ht="15" customHeight="1">
      <c r="B137" s="302"/>
      <c r="C137" s="259" t="s">
        <v>1050</v>
      </c>
      <c r="D137" s="259"/>
      <c r="E137" s="259"/>
      <c r="F137" s="280" t="s">
        <v>1028</v>
      </c>
      <c r="G137" s="259"/>
      <c r="H137" s="259" t="s">
        <v>1075</v>
      </c>
      <c r="I137" s="259" t="s">
        <v>1024</v>
      </c>
      <c r="J137" s="259">
        <v>255</v>
      </c>
      <c r="K137" s="305"/>
    </row>
    <row r="138" spans="2:11" s="1" customFormat="1" ht="15" customHeight="1">
      <c r="B138" s="302"/>
      <c r="C138" s="259" t="s">
        <v>1052</v>
      </c>
      <c r="D138" s="259"/>
      <c r="E138" s="259"/>
      <c r="F138" s="280" t="s">
        <v>1022</v>
      </c>
      <c r="G138" s="259"/>
      <c r="H138" s="259" t="s">
        <v>1076</v>
      </c>
      <c r="I138" s="259" t="s">
        <v>1054</v>
      </c>
      <c r="J138" s="259"/>
      <c r="K138" s="305"/>
    </row>
    <row r="139" spans="2:11" s="1" customFormat="1" ht="15" customHeight="1">
      <c r="B139" s="302"/>
      <c r="C139" s="259" t="s">
        <v>1055</v>
      </c>
      <c r="D139" s="259"/>
      <c r="E139" s="259"/>
      <c r="F139" s="280" t="s">
        <v>1022</v>
      </c>
      <c r="G139" s="259"/>
      <c r="H139" s="259" t="s">
        <v>1077</v>
      </c>
      <c r="I139" s="259" t="s">
        <v>1057</v>
      </c>
      <c r="J139" s="259"/>
      <c r="K139" s="305"/>
    </row>
    <row r="140" spans="2:11" s="1" customFormat="1" ht="15" customHeight="1">
      <c r="B140" s="302"/>
      <c r="C140" s="259" t="s">
        <v>1058</v>
      </c>
      <c r="D140" s="259"/>
      <c r="E140" s="259"/>
      <c r="F140" s="280" t="s">
        <v>1022</v>
      </c>
      <c r="G140" s="259"/>
      <c r="H140" s="259" t="s">
        <v>1058</v>
      </c>
      <c r="I140" s="259" t="s">
        <v>1057</v>
      </c>
      <c r="J140" s="259"/>
      <c r="K140" s="305"/>
    </row>
    <row r="141" spans="2:11" s="1" customFormat="1" ht="15" customHeight="1">
      <c r="B141" s="302"/>
      <c r="C141" s="259" t="s">
        <v>38</v>
      </c>
      <c r="D141" s="259"/>
      <c r="E141" s="259"/>
      <c r="F141" s="280" t="s">
        <v>1022</v>
      </c>
      <c r="G141" s="259"/>
      <c r="H141" s="259" t="s">
        <v>1078</v>
      </c>
      <c r="I141" s="259" t="s">
        <v>1057</v>
      </c>
      <c r="J141" s="259"/>
      <c r="K141" s="305"/>
    </row>
    <row r="142" spans="2:11" s="1" customFormat="1" ht="15" customHeight="1">
      <c r="B142" s="302"/>
      <c r="C142" s="259" t="s">
        <v>1079</v>
      </c>
      <c r="D142" s="259"/>
      <c r="E142" s="259"/>
      <c r="F142" s="280" t="s">
        <v>1022</v>
      </c>
      <c r="G142" s="259"/>
      <c r="H142" s="259" t="s">
        <v>1080</v>
      </c>
      <c r="I142" s="259" t="s">
        <v>1057</v>
      </c>
      <c r="J142" s="259"/>
      <c r="K142" s="305"/>
    </row>
    <row r="143" spans="2:11" s="1" customFormat="1" ht="15" customHeight="1">
      <c r="B143" s="306"/>
      <c r="C143" s="307"/>
      <c r="D143" s="307"/>
      <c r="E143" s="307"/>
      <c r="F143" s="307"/>
      <c r="G143" s="307"/>
      <c r="H143" s="307"/>
      <c r="I143" s="307"/>
      <c r="J143" s="307"/>
      <c r="K143" s="308"/>
    </row>
    <row r="144" spans="2:11" s="1" customFormat="1" ht="18.75" customHeight="1">
      <c r="B144" s="293"/>
      <c r="C144" s="293"/>
      <c r="D144" s="293"/>
      <c r="E144" s="293"/>
      <c r="F144" s="294"/>
      <c r="G144" s="293"/>
      <c r="H144" s="293"/>
      <c r="I144" s="293"/>
      <c r="J144" s="293"/>
      <c r="K144" s="293"/>
    </row>
    <row r="145" spans="2:11" s="1" customFormat="1" ht="18.75" customHeight="1">
      <c r="B145" s="266"/>
      <c r="C145" s="266"/>
      <c r="D145" s="266"/>
      <c r="E145" s="266"/>
      <c r="F145" s="266"/>
      <c r="G145" s="266"/>
      <c r="H145" s="266"/>
      <c r="I145" s="266"/>
      <c r="J145" s="266"/>
      <c r="K145" s="266"/>
    </row>
    <row r="146" spans="2:11" s="1" customFormat="1" ht="7.5" customHeight="1">
      <c r="B146" s="267"/>
      <c r="C146" s="268"/>
      <c r="D146" s="268"/>
      <c r="E146" s="268"/>
      <c r="F146" s="268"/>
      <c r="G146" s="268"/>
      <c r="H146" s="268"/>
      <c r="I146" s="268"/>
      <c r="J146" s="268"/>
      <c r="K146" s="269"/>
    </row>
    <row r="147" spans="2:11" s="1" customFormat="1" ht="45" customHeight="1">
      <c r="B147" s="270"/>
      <c r="C147" s="374" t="s">
        <v>1081</v>
      </c>
      <c r="D147" s="374"/>
      <c r="E147" s="374"/>
      <c r="F147" s="374"/>
      <c r="G147" s="374"/>
      <c r="H147" s="374"/>
      <c r="I147" s="374"/>
      <c r="J147" s="374"/>
      <c r="K147" s="271"/>
    </row>
    <row r="148" spans="2:11" s="1" customFormat="1" ht="17.25" customHeight="1">
      <c r="B148" s="270"/>
      <c r="C148" s="272" t="s">
        <v>1016</v>
      </c>
      <c r="D148" s="272"/>
      <c r="E148" s="272"/>
      <c r="F148" s="272" t="s">
        <v>1017</v>
      </c>
      <c r="G148" s="273"/>
      <c r="H148" s="272" t="s">
        <v>54</v>
      </c>
      <c r="I148" s="272" t="s">
        <v>57</v>
      </c>
      <c r="J148" s="272" t="s">
        <v>1018</v>
      </c>
      <c r="K148" s="271"/>
    </row>
    <row r="149" spans="2:11" s="1" customFormat="1" ht="17.25" customHeight="1">
      <c r="B149" s="270"/>
      <c r="C149" s="274" t="s">
        <v>1019</v>
      </c>
      <c r="D149" s="274"/>
      <c r="E149" s="274"/>
      <c r="F149" s="275" t="s">
        <v>1020</v>
      </c>
      <c r="G149" s="276"/>
      <c r="H149" s="274"/>
      <c r="I149" s="274"/>
      <c r="J149" s="274" t="s">
        <v>1021</v>
      </c>
      <c r="K149" s="271"/>
    </row>
    <row r="150" spans="2:11" s="1" customFormat="1" ht="5.25" customHeight="1">
      <c r="B150" s="282"/>
      <c r="C150" s="277"/>
      <c r="D150" s="277"/>
      <c r="E150" s="277"/>
      <c r="F150" s="277"/>
      <c r="G150" s="278"/>
      <c r="H150" s="277"/>
      <c r="I150" s="277"/>
      <c r="J150" s="277"/>
      <c r="K150" s="305"/>
    </row>
    <row r="151" spans="2:11" s="1" customFormat="1" ht="15" customHeight="1">
      <c r="B151" s="282"/>
      <c r="C151" s="309" t="s">
        <v>1025</v>
      </c>
      <c r="D151" s="259"/>
      <c r="E151" s="259"/>
      <c r="F151" s="310" t="s">
        <v>1022</v>
      </c>
      <c r="G151" s="259"/>
      <c r="H151" s="309" t="s">
        <v>1062</v>
      </c>
      <c r="I151" s="309" t="s">
        <v>1024</v>
      </c>
      <c r="J151" s="309">
        <v>120</v>
      </c>
      <c r="K151" s="305"/>
    </row>
    <row r="152" spans="2:11" s="1" customFormat="1" ht="15" customHeight="1">
      <c r="B152" s="282"/>
      <c r="C152" s="309" t="s">
        <v>1071</v>
      </c>
      <c r="D152" s="259"/>
      <c r="E152" s="259"/>
      <c r="F152" s="310" t="s">
        <v>1022</v>
      </c>
      <c r="G152" s="259"/>
      <c r="H152" s="309" t="s">
        <v>1082</v>
      </c>
      <c r="I152" s="309" t="s">
        <v>1024</v>
      </c>
      <c r="J152" s="309" t="s">
        <v>1073</v>
      </c>
      <c r="K152" s="305"/>
    </row>
    <row r="153" spans="2:11" s="1" customFormat="1" ht="15" customHeight="1">
      <c r="B153" s="282"/>
      <c r="C153" s="309" t="s">
        <v>970</v>
      </c>
      <c r="D153" s="259"/>
      <c r="E153" s="259"/>
      <c r="F153" s="310" t="s">
        <v>1022</v>
      </c>
      <c r="G153" s="259"/>
      <c r="H153" s="309" t="s">
        <v>1083</v>
      </c>
      <c r="I153" s="309" t="s">
        <v>1024</v>
      </c>
      <c r="J153" s="309" t="s">
        <v>1073</v>
      </c>
      <c r="K153" s="305"/>
    </row>
    <row r="154" spans="2:11" s="1" customFormat="1" ht="15" customHeight="1">
      <c r="B154" s="282"/>
      <c r="C154" s="309" t="s">
        <v>1027</v>
      </c>
      <c r="D154" s="259"/>
      <c r="E154" s="259"/>
      <c r="F154" s="310" t="s">
        <v>1028</v>
      </c>
      <c r="G154" s="259"/>
      <c r="H154" s="309" t="s">
        <v>1062</v>
      </c>
      <c r="I154" s="309" t="s">
        <v>1024</v>
      </c>
      <c r="J154" s="309">
        <v>50</v>
      </c>
      <c r="K154" s="305"/>
    </row>
    <row r="155" spans="2:11" s="1" customFormat="1" ht="15" customHeight="1">
      <c r="B155" s="282"/>
      <c r="C155" s="309" t="s">
        <v>1030</v>
      </c>
      <c r="D155" s="259"/>
      <c r="E155" s="259"/>
      <c r="F155" s="310" t="s">
        <v>1022</v>
      </c>
      <c r="G155" s="259"/>
      <c r="H155" s="309" t="s">
        <v>1062</v>
      </c>
      <c r="I155" s="309" t="s">
        <v>1032</v>
      </c>
      <c r="J155" s="309"/>
      <c r="K155" s="305"/>
    </row>
    <row r="156" spans="2:11" s="1" customFormat="1" ht="15" customHeight="1">
      <c r="B156" s="282"/>
      <c r="C156" s="309" t="s">
        <v>1041</v>
      </c>
      <c r="D156" s="259"/>
      <c r="E156" s="259"/>
      <c r="F156" s="310" t="s">
        <v>1028</v>
      </c>
      <c r="G156" s="259"/>
      <c r="H156" s="309" t="s">
        <v>1062</v>
      </c>
      <c r="I156" s="309" t="s">
        <v>1024</v>
      </c>
      <c r="J156" s="309">
        <v>50</v>
      </c>
      <c r="K156" s="305"/>
    </row>
    <row r="157" spans="2:11" s="1" customFormat="1" ht="15" customHeight="1">
      <c r="B157" s="282"/>
      <c r="C157" s="309" t="s">
        <v>1049</v>
      </c>
      <c r="D157" s="259"/>
      <c r="E157" s="259"/>
      <c r="F157" s="310" t="s">
        <v>1028</v>
      </c>
      <c r="G157" s="259"/>
      <c r="H157" s="309" t="s">
        <v>1062</v>
      </c>
      <c r="I157" s="309" t="s">
        <v>1024</v>
      </c>
      <c r="J157" s="309">
        <v>50</v>
      </c>
      <c r="K157" s="305"/>
    </row>
    <row r="158" spans="2:11" s="1" customFormat="1" ht="15" customHeight="1">
      <c r="B158" s="282"/>
      <c r="C158" s="309" t="s">
        <v>1047</v>
      </c>
      <c r="D158" s="259"/>
      <c r="E158" s="259"/>
      <c r="F158" s="310" t="s">
        <v>1028</v>
      </c>
      <c r="G158" s="259"/>
      <c r="H158" s="309" t="s">
        <v>1062</v>
      </c>
      <c r="I158" s="309" t="s">
        <v>1024</v>
      </c>
      <c r="J158" s="309">
        <v>50</v>
      </c>
      <c r="K158" s="305"/>
    </row>
    <row r="159" spans="2:11" s="1" customFormat="1" ht="15" customHeight="1">
      <c r="B159" s="282"/>
      <c r="C159" s="309" t="s">
        <v>81</v>
      </c>
      <c r="D159" s="259"/>
      <c r="E159" s="259"/>
      <c r="F159" s="310" t="s">
        <v>1022</v>
      </c>
      <c r="G159" s="259"/>
      <c r="H159" s="309" t="s">
        <v>1084</v>
      </c>
      <c r="I159" s="309" t="s">
        <v>1024</v>
      </c>
      <c r="J159" s="309" t="s">
        <v>1085</v>
      </c>
      <c r="K159" s="305"/>
    </row>
    <row r="160" spans="2:11" s="1" customFormat="1" ht="15" customHeight="1">
      <c r="B160" s="282"/>
      <c r="C160" s="309" t="s">
        <v>1086</v>
      </c>
      <c r="D160" s="259"/>
      <c r="E160" s="259"/>
      <c r="F160" s="310" t="s">
        <v>1022</v>
      </c>
      <c r="G160" s="259"/>
      <c r="H160" s="309" t="s">
        <v>1087</v>
      </c>
      <c r="I160" s="309" t="s">
        <v>1057</v>
      </c>
      <c r="J160" s="309"/>
      <c r="K160" s="305"/>
    </row>
    <row r="161" spans="2:11" s="1" customFormat="1" ht="15" customHeight="1">
      <c r="B161" s="311"/>
      <c r="C161" s="291"/>
      <c r="D161" s="291"/>
      <c r="E161" s="291"/>
      <c r="F161" s="291"/>
      <c r="G161" s="291"/>
      <c r="H161" s="291"/>
      <c r="I161" s="291"/>
      <c r="J161" s="291"/>
      <c r="K161" s="312"/>
    </row>
    <row r="162" spans="2:11" s="1" customFormat="1" ht="18.75" customHeight="1">
      <c r="B162" s="293"/>
      <c r="C162" s="303"/>
      <c r="D162" s="303"/>
      <c r="E162" s="303"/>
      <c r="F162" s="313"/>
      <c r="G162" s="303"/>
      <c r="H162" s="303"/>
      <c r="I162" s="303"/>
      <c r="J162" s="303"/>
      <c r="K162" s="293"/>
    </row>
    <row r="163" spans="2:11" s="1" customFormat="1" ht="18.75" customHeight="1">
      <c r="B163" s="266"/>
      <c r="C163" s="266"/>
      <c r="D163" s="266"/>
      <c r="E163" s="266"/>
      <c r="F163" s="266"/>
      <c r="G163" s="266"/>
      <c r="H163" s="266"/>
      <c r="I163" s="266"/>
      <c r="J163" s="266"/>
      <c r="K163" s="266"/>
    </row>
    <row r="164" spans="2:11" s="1" customFormat="1" ht="7.5" customHeight="1">
      <c r="B164" s="248"/>
      <c r="C164" s="249"/>
      <c r="D164" s="249"/>
      <c r="E164" s="249"/>
      <c r="F164" s="249"/>
      <c r="G164" s="249"/>
      <c r="H164" s="249"/>
      <c r="I164" s="249"/>
      <c r="J164" s="249"/>
      <c r="K164" s="250"/>
    </row>
    <row r="165" spans="2:11" s="1" customFormat="1" ht="45" customHeight="1">
      <c r="B165" s="251"/>
      <c r="C165" s="375" t="s">
        <v>1088</v>
      </c>
      <c r="D165" s="375"/>
      <c r="E165" s="375"/>
      <c r="F165" s="375"/>
      <c r="G165" s="375"/>
      <c r="H165" s="375"/>
      <c r="I165" s="375"/>
      <c r="J165" s="375"/>
      <c r="K165" s="252"/>
    </row>
    <row r="166" spans="2:11" s="1" customFormat="1" ht="17.25" customHeight="1">
      <c r="B166" s="251"/>
      <c r="C166" s="272" t="s">
        <v>1016</v>
      </c>
      <c r="D166" s="272"/>
      <c r="E166" s="272"/>
      <c r="F166" s="272" t="s">
        <v>1017</v>
      </c>
      <c r="G166" s="314"/>
      <c r="H166" s="315" t="s">
        <v>54</v>
      </c>
      <c r="I166" s="315" t="s">
        <v>57</v>
      </c>
      <c r="J166" s="272" t="s">
        <v>1018</v>
      </c>
      <c r="K166" s="252"/>
    </row>
    <row r="167" spans="2:11" s="1" customFormat="1" ht="17.25" customHeight="1">
      <c r="B167" s="253"/>
      <c r="C167" s="274" t="s">
        <v>1019</v>
      </c>
      <c r="D167" s="274"/>
      <c r="E167" s="274"/>
      <c r="F167" s="275" t="s">
        <v>1020</v>
      </c>
      <c r="G167" s="316"/>
      <c r="H167" s="317"/>
      <c r="I167" s="317"/>
      <c r="J167" s="274" t="s">
        <v>1021</v>
      </c>
      <c r="K167" s="254"/>
    </row>
    <row r="168" spans="2:11" s="1" customFormat="1" ht="5.25" customHeight="1">
      <c r="B168" s="282"/>
      <c r="C168" s="277"/>
      <c r="D168" s="277"/>
      <c r="E168" s="277"/>
      <c r="F168" s="277"/>
      <c r="G168" s="278"/>
      <c r="H168" s="277"/>
      <c r="I168" s="277"/>
      <c r="J168" s="277"/>
      <c r="K168" s="305"/>
    </row>
    <row r="169" spans="2:11" s="1" customFormat="1" ht="15" customHeight="1">
      <c r="B169" s="282"/>
      <c r="C169" s="259" t="s">
        <v>1025</v>
      </c>
      <c r="D169" s="259"/>
      <c r="E169" s="259"/>
      <c r="F169" s="280" t="s">
        <v>1022</v>
      </c>
      <c r="G169" s="259"/>
      <c r="H169" s="259" t="s">
        <v>1062</v>
      </c>
      <c r="I169" s="259" t="s">
        <v>1024</v>
      </c>
      <c r="J169" s="259">
        <v>120</v>
      </c>
      <c r="K169" s="305"/>
    </row>
    <row r="170" spans="2:11" s="1" customFormat="1" ht="15" customHeight="1">
      <c r="B170" s="282"/>
      <c r="C170" s="259" t="s">
        <v>1071</v>
      </c>
      <c r="D170" s="259"/>
      <c r="E170" s="259"/>
      <c r="F170" s="280" t="s">
        <v>1022</v>
      </c>
      <c r="G170" s="259"/>
      <c r="H170" s="259" t="s">
        <v>1072</v>
      </c>
      <c r="I170" s="259" t="s">
        <v>1024</v>
      </c>
      <c r="J170" s="259" t="s">
        <v>1073</v>
      </c>
      <c r="K170" s="305"/>
    </row>
    <row r="171" spans="2:11" s="1" customFormat="1" ht="15" customHeight="1">
      <c r="B171" s="282"/>
      <c r="C171" s="259" t="s">
        <v>970</v>
      </c>
      <c r="D171" s="259"/>
      <c r="E171" s="259"/>
      <c r="F171" s="280" t="s">
        <v>1022</v>
      </c>
      <c r="G171" s="259"/>
      <c r="H171" s="259" t="s">
        <v>1089</v>
      </c>
      <c r="I171" s="259" t="s">
        <v>1024</v>
      </c>
      <c r="J171" s="259" t="s">
        <v>1073</v>
      </c>
      <c r="K171" s="305"/>
    </row>
    <row r="172" spans="2:11" s="1" customFormat="1" ht="15" customHeight="1">
      <c r="B172" s="282"/>
      <c r="C172" s="259" t="s">
        <v>1027</v>
      </c>
      <c r="D172" s="259"/>
      <c r="E172" s="259"/>
      <c r="F172" s="280" t="s">
        <v>1028</v>
      </c>
      <c r="G172" s="259"/>
      <c r="H172" s="259" t="s">
        <v>1089</v>
      </c>
      <c r="I172" s="259" t="s">
        <v>1024</v>
      </c>
      <c r="J172" s="259">
        <v>50</v>
      </c>
      <c r="K172" s="305"/>
    </row>
    <row r="173" spans="2:11" s="1" customFormat="1" ht="15" customHeight="1">
      <c r="B173" s="282"/>
      <c r="C173" s="259" t="s">
        <v>1030</v>
      </c>
      <c r="D173" s="259"/>
      <c r="E173" s="259"/>
      <c r="F173" s="280" t="s">
        <v>1022</v>
      </c>
      <c r="G173" s="259"/>
      <c r="H173" s="259" t="s">
        <v>1089</v>
      </c>
      <c r="I173" s="259" t="s">
        <v>1032</v>
      </c>
      <c r="J173" s="259"/>
      <c r="K173" s="305"/>
    </row>
    <row r="174" spans="2:11" s="1" customFormat="1" ht="15" customHeight="1">
      <c r="B174" s="282"/>
      <c r="C174" s="259" t="s">
        <v>1041</v>
      </c>
      <c r="D174" s="259"/>
      <c r="E174" s="259"/>
      <c r="F174" s="280" t="s">
        <v>1028</v>
      </c>
      <c r="G174" s="259"/>
      <c r="H174" s="259" t="s">
        <v>1089</v>
      </c>
      <c r="I174" s="259" t="s">
        <v>1024</v>
      </c>
      <c r="J174" s="259">
        <v>50</v>
      </c>
      <c r="K174" s="305"/>
    </row>
    <row r="175" spans="2:11" s="1" customFormat="1" ht="15" customHeight="1">
      <c r="B175" s="282"/>
      <c r="C175" s="259" t="s">
        <v>1049</v>
      </c>
      <c r="D175" s="259"/>
      <c r="E175" s="259"/>
      <c r="F175" s="280" t="s">
        <v>1028</v>
      </c>
      <c r="G175" s="259"/>
      <c r="H175" s="259" t="s">
        <v>1089</v>
      </c>
      <c r="I175" s="259" t="s">
        <v>1024</v>
      </c>
      <c r="J175" s="259">
        <v>50</v>
      </c>
      <c r="K175" s="305"/>
    </row>
    <row r="176" spans="2:11" s="1" customFormat="1" ht="15" customHeight="1">
      <c r="B176" s="282"/>
      <c r="C176" s="259" t="s">
        <v>1047</v>
      </c>
      <c r="D176" s="259"/>
      <c r="E176" s="259"/>
      <c r="F176" s="280" t="s">
        <v>1028</v>
      </c>
      <c r="G176" s="259"/>
      <c r="H176" s="259" t="s">
        <v>1089</v>
      </c>
      <c r="I176" s="259" t="s">
        <v>1024</v>
      </c>
      <c r="J176" s="259">
        <v>50</v>
      </c>
      <c r="K176" s="305"/>
    </row>
    <row r="177" spans="2:11" s="1" customFormat="1" ht="15" customHeight="1">
      <c r="B177" s="282"/>
      <c r="C177" s="259" t="s">
        <v>112</v>
      </c>
      <c r="D177" s="259"/>
      <c r="E177" s="259"/>
      <c r="F177" s="280" t="s">
        <v>1022</v>
      </c>
      <c r="G177" s="259"/>
      <c r="H177" s="259" t="s">
        <v>1090</v>
      </c>
      <c r="I177" s="259" t="s">
        <v>1091</v>
      </c>
      <c r="J177" s="259"/>
      <c r="K177" s="305"/>
    </row>
    <row r="178" spans="2:11" s="1" customFormat="1" ht="15" customHeight="1">
      <c r="B178" s="282"/>
      <c r="C178" s="259" t="s">
        <v>57</v>
      </c>
      <c r="D178" s="259"/>
      <c r="E178" s="259"/>
      <c r="F178" s="280" t="s">
        <v>1022</v>
      </c>
      <c r="G178" s="259"/>
      <c r="H178" s="259" t="s">
        <v>1092</v>
      </c>
      <c r="I178" s="259" t="s">
        <v>1093</v>
      </c>
      <c r="J178" s="259">
        <v>1</v>
      </c>
      <c r="K178" s="305"/>
    </row>
    <row r="179" spans="2:11" s="1" customFormat="1" ht="15" customHeight="1">
      <c r="B179" s="282"/>
      <c r="C179" s="259" t="s">
        <v>53</v>
      </c>
      <c r="D179" s="259"/>
      <c r="E179" s="259"/>
      <c r="F179" s="280" t="s">
        <v>1022</v>
      </c>
      <c r="G179" s="259"/>
      <c r="H179" s="259" t="s">
        <v>1094</v>
      </c>
      <c r="I179" s="259" t="s">
        <v>1024</v>
      </c>
      <c r="J179" s="259">
        <v>20</v>
      </c>
      <c r="K179" s="305"/>
    </row>
    <row r="180" spans="2:11" s="1" customFormat="1" ht="15" customHeight="1">
      <c r="B180" s="282"/>
      <c r="C180" s="259" t="s">
        <v>54</v>
      </c>
      <c r="D180" s="259"/>
      <c r="E180" s="259"/>
      <c r="F180" s="280" t="s">
        <v>1022</v>
      </c>
      <c r="G180" s="259"/>
      <c r="H180" s="259" t="s">
        <v>1095</v>
      </c>
      <c r="I180" s="259" t="s">
        <v>1024</v>
      </c>
      <c r="J180" s="259">
        <v>255</v>
      </c>
      <c r="K180" s="305"/>
    </row>
    <row r="181" spans="2:11" s="1" customFormat="1" ht="15" customHeight="1">
      <c r="B181" s="282"/>
      <c r="C181" s="259" t="s">
        <v>113</v>
      </c>
      <c r="D181" s="259"/>
      <c r="E181" s="259"/>
      <c r="F181" s="280" t="s">
        <v>1022</v>
      </c>
      <c r="G181" s="259"/>
      <c r="H181" s="259" t="s">
        <v>986</v>
      </c>
      <c r="I181" s="259" t="s">
        <v>1024</v>
      </c>
      <c r="J181" s="259">
        <v>10</v>
      </c>
      <c r="K181" s="305"/>
    </row>
    <row r="182" spans="2:11" s="1" customFormat="1" ht="15" customHeight="1">
      <c r="B182" s="282"/>
      <c r="C182" s="259" t="s">
        <v>114</v>
      </c>
      <c r="D182" s="259"/>
      <c r="E182" s="259"/>
      <c r="F182" s="280" t="s">
        <v>1022</v>
      </c>
      <c r="G182" s="259"/>
      <c r="H182" s="259" t="s">
        <v>1096</v>
      </c>
      <c r="I182" s="259" t="s">
        <v>1057</v>
      </c>
      <c r="J182" s="259"/>
      <c r="K182" s="305"/>
    </row>
    <row r="183" spans="2:11" s="1" customFormat="1" ht="15" customHeight="1">
      <c r="B183" s="282"/>
      <c r="C183" s="259" t="s">
        <v>1097</v>
      </c>
      <c r="D183" s="259"/>
      <c r="E183" s="259"/>
      <c r="F183" s="280" t="s">
        <v>1022</v>
      </c>
      <c r="G183" s="259"/>
      <c r="H183" s="259" t="s">
        <v>1098</v>
      </c>
      <c r="I183" s="259" t="s">
        <v>1057</v>
      </c>
      <c r="J183" s="259"/>
      <c r="K183" s="305"/>
    </row>
    <row r="184" spans="2:11" s="1" customFormat="1" ht="15" customHeight="1">
      <c r="B184" s="282"/>
      <c r="C184" s="259" t="s">
        <v>1086</v>
      </c>
      <c r="D184" s="259"/>
      <c r="E184" s="259"/>
      <c r="F184" s="280" t="s">
        <v>1022</v>
      </c>
      <c r="G184" s="259"/>
      <c r="H184" s="259" t="s">
        <v>1099</v>
      </c>
      <c r="I184" s="259" t="s">
        <v>1057</v>
      </c>
      <c r="J184" s="259"/>
      <c r="K184" s="305"/>
    </row>
    <row r="185" spans="2:11" s="1" customFormat="1" ht="15" customHeight="1">
      <c r="B185" s="282"/>
      <c r="C185" s="259" t="s">
        <v>116</v>
      </c>
      <c r="D185" s="259"/>
      <c r="E185" s="259"/>
      <c r="F185" s="280" t="s">
        <v>1028</v>
      </c>
      <c r="G185" s="259"/>
      <c r="H185" s="259" t="s">
        <v>1100</v>
      </c>
      <c r="I185" s="259" t="s">
        <v>1024</v>
      </c>
      <c r="J185" s="259">
        <v>50</v>
      </c>
      <c r="K185" s="305"/>
    </row>
    <row r="186" spans="2:11" s="1" customFormat="1" ht="15" customHeight="1">
      <c r="B186" s="282"/>
      <c r="C186" s="259" t="s">
        <v>1101</v>
      </c>
      <c r="D186" s="259"/>
      <c r="E186" s="259"/>
      <c r="F186" s="280" t="s">
        <v>1028</v>
      </c>
      <c r="G186" s="259"/>
      <c r="H186" s="259" t="s">
        <v>1102</v>
      </c>
      <c r="I186" s="259" t="s">
        <v>1103</v>
      </c>
      <c r="J186" s="259"/>
      <c r="K186" s="305"/>
    </row>
    <row r="187" spans="2:11" s="1" customFormat="1" ht="15" customHeight="1">
      <c r="B187" s="282"/>
      <c r="C187" s="259" t="s">
        <v>1104</v>
      </c>
      <c r="D187" s="259"/>
      <c r="E187" s="259"/>
      <c r="F187" s="280" t="s">
        <v>1028</v>
      </c>
      <c r="G187" s="259"/>
      <c r="H187" s="259" t="s">
        <v>1105</v>
      </c>
      <c r="I187" s="259" t="s">
        <v>1103</v>
      </c>
      <c r="J187" s="259"/>
      <c r="K187" s="305"/>
    </row>
    <row r="188" spans="2:11" s="1" customFormat="1" ht="15" customHeight="1">
      <c r="B188" s="282"/>
      <c r="C188" s="259" t="s">
        <v>1106</v>
      </c>
      <c r="D188" s="259"/>
      <c r="E188" s="259"/>
      <c r="F188" s="280" t="s">
        <v>1028</v>
      </c>
      <c r="G188" s="259"/>
      <c r="H188" s="259" t="s">
        <v>1107</v>
      </c>
      <c r="I188" s="259" t="s">
        <v>1103</v>
      </c>
      <c r="J188" s="259"/>
      <c r="K188" s="305"/>
    </row>
    <row r="189" spans="2:11" s="1" customFormat="1" ht="15" customHeight="1">
      <c r="B189" s="282"/>
      <c r="C189" s="318" t="s">
        <v>1108</v>
      </c>
      <c r="D189" s="259"/>
      <c r="E189" s="259"/>
      <c r="F189" s="280" t="s">
        <v>1028</v>
      </c>
      <c r="G189" s="259"/>
      <c r="H189" s="259" t="s">
        <v>1109</v>
      </c>
      <c r="I189" s="259" t="s">
        <v>1110</v>
      </c>
      <c r="J189" s="319" t="s">
        <v>1111</v>
      </c>
      <c r="K189" s="305"/>
    </row>
    <row r="190" spans="2:11" s="1" customFormat="1" ht="15" customHeight="1">
      <c r="B190" s="282"/>
      <c r="C190" s="318" t="s">
        <v>42</v>
      </c>
      <c r="D190" s="259"/>
      <c r="E190" s="259"/>
      <c r="F190" s="280" t="s">
        <v>1022</v>
      </c>
      <c r="G190" s="259"/>
      <c r="H190" s="256" t="s">
        <v>1112</v>
      </c>
      <c r="I190" s="259" t="s">
        <v>1113</v>
      </c>
      <c r="J190" s="259"/>
      <c r="K190" s="305"/>
    </row>
    <row r="191" spans="2:11" s="1" customFormat="1" ht="15" customHeight="1">
      <c r="B191" s="282"/>
      <c r="C191" s="318" t="s">
        <v>1114</v>
      </c>
      <c r="D191" s="259"/>
      <c r="E191" s="259"/>
      <c r="F191" s="280" t="s">
        <v>1022</v>
      </c>
      <c r="G191" s="259"/>
      <c r="H191" s="259" t="s">
        <v>1115</v>
      </c>
      <c r="I191" s="259" t="s">
        <v>1057</v>
      </c>
      <c r="J191" s="259"/>
      <c r="K191" s="305"/>
    </row>
    <row r="192" spans="2:11" s="1" customFormat="1" ht="15" customHeight="1">
      <c r="B192" s="282"/>
      <c r="C192" s="318" t="s">
        <v>1116</v>
      </c>
      <c r="D192" s="259"/>
      <c r="E192" s="259"/>
      <c r="F192" s="280" t="s">
        <v>1022</v>
      </c>
      <c r="G192" s="259"/>
      <c r="H192" s="259" t="s">
        <v>1117</v>
      </c>
      <c r="I192" s="259" t="s">
        <v>1057</v>
      </c>
      <c r="J192" s="259"/>
      <c r="K192" s="305"/>
    </row>
    <row r="193" spans="2:11" s="1" customFormat="1" ht="15" customHeight="1">
      <c r="B193" s="282"/>
      <c r="C193" s="318" t="s">
        <v>1118</v>
      </c>
      <c r="D193" s="259"/>
      <c r="E193" s="259"/>
      <c r="F193" s="280" t="s">
        <v>1028</v>
      </c>
      <c r="G193" s="259"/>
      <c r="H193" s="259" t="s">
        <v>1119</v>
      </c>
      <c r="I193" s="259" t="s">
        <v>1057</v>
      </c>
      <c r="J193" s="259"/>
      <c r="K193" s="305"/>
    </row>
    <row r="194" spans="2:11" s="1" customFormat="1" ht="15" customHeight="1">
      <c r="B194" s="311"/>
      <c r="C194" s="320"/>
      <c r="D194" s="291"/>
      <c r="E194" s="291"/>
      <c r="F194" s="291"/>
      <c r="G194" s="291"/>
      <c r="H194" s="291"/>
      <c r="I194" s="291"/>
      <c r="J194" s="291"/>
      <c r="K194" s="312"/>
    </row>
    <row r="195" spans="2:11" s="1" customFormat="1" ht="18.75" customHeight="1">
      <c r="B195" s="293"/>
      <c r="C195" s="303"/>
      <c r="D195" s="303"/>
      <c r="E195" s="303"/>
      <c r="F195" s="313"/>
      <c r="G195" s="303"/>
      <c r="H195" s="303"/>
      <c r="I195" s="303"/>
      <c r="J195" s="303"/>
      <c r="K195" s="293"/>
    </row>
    <row r="196" spans="2:11" s="1" customFormat="1" ht="18.75" customHeight="1">
      <c r="B196" s="293"/>
      <c r="C196" s="303"/>
      <c r="D196" s="303"/>
      <c r="E196" s="303"/>
      <c r="F196" s="313"/>
      <c r="G196" s="303"/>
      <c r="H196" s="303"/>
      <c r="I196" s="303"/>
      <c r="J196" s="303"/>
      <c r="K196" s="293"/>
    </row>
    <row r="197" spans="2:11" s="1" customFormat="1" ht="18.75" customHeight="1">
      <c r="B197" s="266"/>
      <c r="C197" s="266"/>
      <c r="D197" s="266"/>
      <c r="E197" s="266"/>
      <c r="F197" s="266"/>
      <c r="G197" s="266"/>
      <c r="H197" s="266"/>
      <c r="I197" s="266"/>
      <c r="J197" s="266"/>
      <c r="K197" s="266"/>
    </row>
    <row r="198" spans="2:11" s="1" customFormat="1" ht="13.5">
      <c r="B198" s="248"/>
      <c r="C198" s="249"/>
      <c r="D198" s="249"/>
      <c r="E198" s="249"/>
      <c r="F198" s="249"/>
      <c r="G198" s="249"/>
      <c r="H198" s="249"/>
      <c r="I198" s="249"/>
      <c r="J198" s="249"/>
      <c r="K198" s="250"/>
    </row>
    <row r="199" spans="2:11" s="1" customFormat="1" ht="21">
      <c r="B199" s="251"/>
      <c r="C199" s="375" t="s">
        <v>1120</v>
      </c>
      <c r="D199" s="375"/>
      <c r="E199" s="375"/>
      <c r="F199" s="375"/>
      <c r="G199" s="375"/>
      <c r="H199" s="375"/>
      <c r="I199" s="375"/>
      <c r="J199" s="375"/>
      <c r="K199" s="252"/>
    </row>
    <row r="200" spans="2:11" s="1" customFormat="1" ht="25.5" customHeight="1">
      <c r="B200" s="251"/>
      <c r="C200" s="321" t="s">
        <v>1121</v>
      </c>
      <c r="D200" s="321"/>
      <c r="E200" s="321"/>
      <c r="F200" s="321" t="s">
        <v>1122</v>
      </c>
      <c r="G200" s="322"/>
      <c r="H200" s="376" t="s">
        <v>1123</v>
      </c>
      <c r="I200" s="376"/>
      <c r="J200" s="376"/>
      <c r="K200" s="252"/>
    </row>
    <row r="201" spans="2:11" s="1" customFormat="1" ht="5.25" customHeight="1">
      <c r="B201" s="282"/>
      <c r="C201" s="277"/>
      <c r="D201" s="277"/>
      <c r="E201" s="277"/>
      <c r="F201" s="277"/>
      <c r="G201" s="303"/>
      <c r="H201" s="277"/>
      <c r="I201" s="277"/>
      <c r="J201" s="277"/>
      <c r="K201" s="305"/>
    </row>
    <row r="202" spans="2:11" s="1" customFormat="1" ht="15" customHeight="1">
      <c r="B202" s="282"/>
      <c r="C202" s="259" t="s">
        <v>1113</v>
      </c>
      <c r="D202" s="259"/>
      <c r="E202" s="259"/>
      <c r="F202" s="280" t="s">
        <v>43</v>
      </c>
      <c r="G202" s="259"/>
      <c r="H202" s="377" t="s">
        <v>1124</v>
      </c>
      <c r="I202" s="377"/>
      <c r="J202" s="377"/>
      <c r="K202" s="305"/>
    </row>
    <row r="203" spans="2:11" s="1" customFormat="1" ht="15" customHeight="1">
      <c r="B203" s="282"/>
      <c r="C203" s="259"/>
      <c r="D203" s="259"/>
      <c r="E203" s="259"/>
      <c r="F203" s="280" t="s">
        <v>44</v>
      </c>
      <c r="G203" s="259"/>
      <c r="H203" s="377" t="s">
        <v>1125</v>
      </c>
      <c r="I203" s="377"/>
      <c r="J203" s="377"/>
      <c r="K203" s="305"/>
    </row>
    <row r="204" spans="2:11" s="1" customFormat="1" ht="15" customHeight="1">
      <c r="B204" s="282"/>
      <c r="C204" s="259"/>
      <c r="D204" s="259"/>
      <c r="E204" s="259"/>
      <c r="F204" s="280" t="s">
        <v>47</v>
      </c>
      <c r="G204" s="259"/>
      <c r="H204" s="377" t="s">
        <v>1126</v>
      </c>
      <c r="I204" s="377"/>
      <c r="J204" s="377"/>
      <c r="K204" s="305"/>
    </row>
    <row r="205" spans="2:11" s="1" customFormat="1" ht="15" customHeight="1">
      <c r="B205" s="282"/>
      <c r="C205" s="259"/>
      <c r="D205" s="259"/>
      <c r="E205" s="259"/>
      <c r="F205" s="280" t="s">
        <v>45</v>
      </c>
      <c r="G205" s="259"/>
      <c r="H205" s="377" t="s">
        <v>1127</v>
      </c>
      <c r="I205" s="377"/>
      <c r="J205" s="377"/>
      <c r="K205" s="305"/>
    </row>
    <row r="206" spans="2:11" s="1" customFormat="1" ht="15" customHeight="1">
      <c r="B206" s="282"/>
      <c r="C206" s="259"/>
      <c r="D206" s="259"/>
      <c r="E206" s="259"/>
      <c r="F206" s="280" t="s">
        <v>46</v>
      </c>
      <c r="G206" s="259"/>
      <c r="H206" s="377" t="s">
        <v>1128</v>
      </c>
      <c r="I206" s="377"/>
      <c r="J206" s="377"/>
      <c r="K206" s="305"/>
    </row>
    <row r="207" spans="2:11" s="1" customFormat="1" ht="15" customHeight="1">
      <c r="B207" s="282"/>
      <c r="C207" s="259"/>
      <c r="D207" s="259"/>
      <c r="E207" s="259"/>
      <c r="F207" s="280"/>
      <c r="G207" s="259"/>
      <c r="H207" s="259"/>
      <c r="I207" s="259"/>
      <c r="J207" s="259"/>
      <c r="K207" s="305"/>
    </row>
    <row r="208" spans="2:11" s="1" customFormat="1" ht="15" customHeight="1">
      <c r="B208" s="282"/>
      <c r="C208" s="259" t="s">
        <v>1069</v>
      </c>
      <c r="D208" s="259"/>
      <c r="E208" s="259"/>
      <c r="F208" s="280" t="s">
        <v>76</v>
      </c>
      <c r="G208" s="259"/>
      <c r="H208" s="377" t="s">
        <v>1129</v>
      </c>
      <c r="I208" s="377"/>
      <c r="J208" s="377"/>
      <c r="K208" s="305"/>
    </row>
    <row r="209" spans="2:11" s="1" customFormat="1" ht="15" customHeight="1">
      <c r="B209" s="282"/>
      <c r="C209" s="259"/>
      <c r="D209" s="259"/>
      <c r="E209" s="259"/>
      <c r="F209" s="280" t="s">
        <v>966</v>
      </c>
      <c r="G209" s="259"/>
      <c r="H209" s="377" t="s">
        <v>967</v>
      </c>
      <c r="I209" s="377"/>
      <c r="J209" s="377"/>
      <c r="K209" s="305"/>
    </row>
    <row r="210" spans="2:11" s="1" customFormat="1" ht="15" customHeight="1">
      <c r="B210" s="282"/>
      <c r="C210" s="259"/>
      <c r="D210" s="259"/>
      <c r="E210" s="259"/>
      <c r="F210" s="280" t="s">
        <v>964</v>
      </c>
      <c r="G210" s="259"/>
      <c r="H210" s="377" t="s">
        <v>1130</v>
      </c>
      <c r="I210" s="377"/>
      <c r="J210" s="377"/>
      <c r="K210" s="305"/>
    </row>
    <row r="211" spans="2:11" s="1" customFormat="1" ht="15" customHeight="1">
      <c r="B211" s="323"/>
      <c r="C211" s="259"/>
      <c r="D211" s="259"/>
      <c r="E211" s="259"/>
      <c r="F211" s="280" t="s">
        <v>968</v>
      </c>
      <c r="G211" s="318"/>
      <c r="H211" s="378" t="s">
        <v>969</v>
      </c>
      <c r="I211" s="378"/>
      <c r="J211" s="378"/>
      <c r="K211" s="324"/>
    </row>
    <row r="212" spans="2:11" s="1" customFormat="1" ht="15" customHeight="1">
      <c r="B212" s="323"/>
      <c r="C212" s="259"/>
      <c r="D212" s="259"/>
      <c r="E212" s="259"/>
      <c r="F212" s="280" t="s">
        <v>905</v>
      </c>
      <c r="G212" s="318"/>
      <c r="H212" s="378" t="s">
        <v>947</v>
      </c>
      <c r="I212" s="378"/>
      <c r="J212" s="378"/>
      <c r="K212" s="324"/>
    </row>
    <row r="213" spans="2:11" s="1" customFormat="1" ht="15" customHeight="1">
      <c r="B213" s="323"/>
      <c r="C213" s="259"/>
      <c r="D213" s="259"/>
      <c r="E213" s="259"/>
      <c r="F213" s="280"/>
      <c r="G213" s="318"/>
      <c r="H213" s="309"/>
      <c r="I213" s="309"/>
      <c r="J213" s="309"/>
      <c r="K213" s="324"/>
    </row>
    <row r="214" spans="2:11" s="1" customFormat="1" ht="15" customHeight="1">
      <c r="B214" s="323"/>
      <c r="C214" s="259" t="s">
        <v>1093</v>
      </c>
      <c r="D214" s="259"/>
      <c r="E214" s="259"/>
      <c r="F214" s="280">
        <v>1</v>
      </c>
      <c r="G214" s="318"/>
      <c r="H214" s="378" t="s">
        <v>1131</v>
      </c>
      <c r="I214" s="378"/>
      <c r="J214" s="378"/>
      <c r="K214" s="324"/>
    </row>
    <row r="215" spans="2:11" s="1" customFormat="1" ht="15" customHeight="1">
      <c r="B215" s="323"/>
      <c r="C215" s="259"/>
      <c r="D215" s="259"/>
      <c r="E215" s="259"/>
      <c r="F215" s="280">
        <v>2</v>
      </c>
      <c r="G215" s="318"/>
      <c r="H215" s="378" t="s">
        <v>1132</v>
      </c>
      <c r="I215" s="378"/>
      <c r="J215" s="378"/>
      <c r="K215" s="324"/>
    </row>
    <row r="216" spans="2:11" s="1" customFormat="1" ht="15" customHeight="1">
      <c r="B216" s="323"/>
      <c r="C216" s="259"/>
      <c r="D216" s="259"/>
      <c r="E216" s="259"/>
      <c r="F216" s="280">
        <v>3</v>
      </c>
      <c r="G216" s="318"/>
      <c r="H216" s="378" t="s">
        <v>1133</v>
      </c>
      <c r="I216" s="378"/>
      <c r="J216" s="378"/>
      <c r="K216" s="324"/>
    </row>
    <row r="217" spans="2:11" s="1" customFormat="1" ht="15" customHeight="1">
      <c r="B217" s="323"/>
      <c r="C217" s="259"/>
      <c r="D217" s="259"/>
      <c r="E217" s="259"/>
      <c r="F217" s="280">
        <v>4</v>
      </c>
      <c r="G217" s="318"/>
      <c r="H217" s="378" t="s">
        <v>1134</v>
      </c>
      <c r="I217" s="378"/>
      <c r="J217" s="378"/>
      <c r="K217" s="324"/>
    </row>
    <row r="218" spans="2:11" s="1" customFormat="1" ht="12.75" customHeight="1">
      <c r="B218" s="325"/>
      <c r="C218" s="326"/>
      <c r="D218" s="326"/>
      <c r="E218" s="326"/>
      <c r="F218" s="326"/>
      <c r="G218" s="326"/>
      <c r="H218" s="326"/>
      <c r="I218" s="326"/>
      <c r="J218" s="326"/>
      <c r="K218" s="327"/>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00 - Přístavba výtahu - U...</vt:lpstr>
      <vt:lpstr>Pokyny pro vyplnění</vt:lpstr>
      <vt:lpstr>'00 - Přístavba výtahu - U...'!Názvy_tisku</vt:lpstr>
      <vt:lpstr>'Rekapitulace stavby'!Názvy_tisku</vt:lpstr>
      <vt:lpstr>'00 - Přístavba výtahu - U...'!Oblast_tisku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DESKTOP-473U3HR\Michal</dc:creator>
  <cp:lastModifiedBy>DAVID</cp:lastModifiedBy>
  <dcterms:created xsi:type="dcterms:W3CDTF">2021-06-04T09:15:14Z</dcterms:created>
  <dcterms:modified xsi:type="dcterms:W3CDTF">2021-06-04T10:33:33Z</dcterms:modified>
</cp:coreProperties>
</file>